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eegovg01-my.sharepoint.com/personal/kart_allert_fin_ee/Documents/Töölaud/Rapla riigimaja üürileping/"/>
    </mc:Choice>
  </mc:AlternateContent>
  <xr:revisionPtr revIDLastSave="0" documentId="8_{D053C8F6-851B-44DE-A462-B540BF17B3EA}" xr6:coauthVersionLast="47" xr6:coauthVersionMax="47" xr10:uidLastSave="{00000000-0000-0000-0000-000000000000}"/>
  <bookViews>
    <workbookView xWindow="-120" yWindow="-120" windowWidth="29040" windowHeight="17520" tabRatio="922" xr2:uid="{09C7039E-8AA9-4C01-A139-FD4B1F95200E}"/>
  </bookViews>
  <sheets>
    <sheet name="Lisa 3_Tallinna mnt 14" sheetId="11" r:id="rId1"/>
    <sheet name="AG BIL_T14_11.05.2026" sheetId="19" r:id="rId2"/>
    <sheet name="Annuiteetgraafik BIL_T14_alg" sheetId="17" r:id="rId3"/>
    <sheet name="AG PT_T14_11.05.2026" sheetId="22" r:id="rId4"/>
    <sheet name="Annuiteetgraafik PT_alg" sheetId="16" r:id="rId5"/>
    <sheet name="AG TS lisa 6.1_11.05.2026" sheetId="24" r:id="rId6"/>
    <sheet name="Annuiteetgraafik TS lisa 6.1_al" sheetId="23" r:id="rId7"/>
    <sheet name="Annuiteetgraafik INV (lisa 8)" sheetId="6" r:id="rId8"/>
    <sheet name="Lisa 3_Kauba tn 5" sheetId="10" r:id="rId9"/>
    <sheet name="Annuiteetgraafik BIL_K5" sheetId="8" r:id="rId10"/>
    <sheet name="Annuiteetgraafik PT_K5" sheetId="9" r:id="rId11"/>
  </sheets>
  <definedNames>
    <definedName name="_30_Ülekantavad_vahendid" localSheetId="5">'AG TS lisa 6.1_11.05.2026'!#REF!</definedName>
    <definedName name="_30_Ülekantavad_vahendid" localSheetId="6">'Annuiteetgraafik TS lisa 6.1_al'!#REF!</definedName>
    <definedName name="_30_Ülekantavad_vahendid" localSheetId="8">#REF!</definedName>
    <definedName name="_30_Ülekantavad_vahendid">#REF!</definedName>
    <definedName name="Aadress" localSheetId="8">#REF!</definedName>
    <definedName name="Aadress">#REF!</definedName>
    <definedName name="aadress_asukoha_analüüs" localSheetId="8">#REF!</definedName>
    <definedName name="aadress_asukoha_analüüs">#REF!</definedName>
    <definedName name="aadress_asukohahinnang">#REF!</definedName>
    <definedName name="aasta">#REF!</definedName>
    <definedName name="aeg">OFFSET(#REF!,0,#REF!,1,#REF!)</definedName>
    <definedName name="alge">OFFSET(#REF!,0,#REF!,1,#REF!)</definedName>
    <definedName name="Algus_veerg" localSheetId="5">'AG TS lisa 6.1_11.05.2026'!#REF!</definedName>
    <definedName name="Algus_veerg" localSheetId="6">'Annuiteetgraafik TS lisa 6.1_al'!#REF!</definedName>
    <definedName name="Algus_veerg" localSheetId="8">#REF!</definedName>
    <definedName name="Algus_veerg">#REF!</definedName>
    <definedName name="ALL" localSheetId="8">#REF!</definedName>
    <definedName name="ALL">#REF!</definedName>
    <definedName name="andmed">#REF!</definedName>
    <definedName name="andmed_kogemus">#REF!</definedName>
    <definedName name="andmed_ruumide_sobivus">#REF!</definedName>
    <definedName name="bilanss" localSheetId="5">'AG TS lisa 6.1_11.05.2026'!#REF!</definedName>
    <definedName name="bilanss" localSheetId="6">'Annuiteetgraafik TS lisa 6.1_al'!#REF!</definedName>
    <definedName name="bilanss" localSheetId="8">#REF!</definedName>
    <definedName name="bilanss">#REF!</definedName>
    <definedName name="brutopind" localSheetId="5">'AG TS lisa 6.1_11.05.2026'!#REF!</definedName>
    <definedName name="brutopind" localSheetId="6">'Annuiteetgraafik TS lisa 6.1_al'!#REF!</definedName>
    <definedName name="brutopind" localSheetId="8">#REF!</definedName>
    <definedName name="brutopind">#REF!</definedName>
    <definedName name="disk.määr">#REF!</definedName>
    <definedName name="eel_1">OFFSET(#REF!,1,0,1,#REF!)</definedName>
    <definedName name="eel_2">OFFSET(#REF!,30,0,1,#REF!)</definedName>
    <definedName name="eel_3">OFFSET(#REF!,60,0,1,#REF!)</definedName>
    <definedName name="eel_4">OFFSET(#REF!,88,0,1,#REF!)</definedName>
    <definedName name="eelarve" localSheetId="5">'AG TS lisa 6.1_11.05.2026'!#REF!</definedName>
    <definedName name="eelarve" localSheetId="6">'Annuiteetgraafik TS lisa 6.1_al'!#REF!</definedName>
    <definedName name="eelarve" localSheetId="8">#REF!</definedName>
    <definedName name="eelarve">#REF!</definedName>
    <definedName name="eelarve_kokku" localSheetId="5">'AG TS lisa 6.1_11.05.2026'!#REF!</definedName>
    <definedName name="eelarve_kokku" localSheetId="6">'Annuiteetgraafik TS lisa 6.1_al'!#REF!</definedName>
    <definedName name="eelarve_kokku" localSheetId="8">#REF!</definedName>
    <definedName name="eelarve_kokku">#REF!</definedName>
    <definedName name="erikülgsednurkterased" localSheetId="8">#REF!</definedName>
    <definedName name="erikülgsednurkterased">#REF!</definedName>
    <definedName name="erikülgsednurkterased140">#REF!</definedName>
    <definedName name="erikülgsednurkterased70">#REF!</definedName>
    <definedName name="Etapp">#REF!</definedName>
    <definedName name="fi">#REF!</definedName>
    <definedName name="fiboseinad">#REF!</definedName>
    <definedName name="haldur">#REF!</definedName>
    <definedName name="HEA">#REF!</definedName>
    <definedName name="HEB">#REF!</definedName>
    <definedName name="hind">#REF!</definedName>
    <definedName name="hinnang_asukoha_analüüs" localSheetId="5">'AG TS lisa 6.1_11.05.2026'!#REF!</definedName>
    <definedName name="hinnang_asukoha_analüüs" localSheetId="6">'Annuiteetgraafik TS lisa 6.1_al'!#REF!</definedName>
    <definedName name="hinnang_asukoha_analüüs" localSheetId="8">#REF!</definedName>
    <definedName name="hinnang_asukoha_analüüs">#REF!</definedName>
    <definedName name="hüvitamine" localSheetId="8">#REF!</definedName>
    <definedName name="hüvitamine">#REF!</definedName>
    <definedName name="IPE" localSheetId="8">#REF!</definedName>
    <definedName name="IPE">#REF!</definedName>
    <definedName name="Jum_osa">#REF!</definedName>
    <definedName name="karkass" localSheetId="5">'AG TS lisa 6.1_11.05.2026'!#REF!</definedName>
    <definedName name="karkass" localSheetId="6">'Annuiteetgraafik TS lisa 6.1_al'!#REF!</definedName>
    <definedName name="karkass" localSheetId="8">#REF!</definedName>
    <definedName name="karkass">#REF!</definedName>
    <definedName name="karkassilisa" localSheetId="8">#REF!</definedName>
    <definedName name="karkassilisa">#REF!</definedName>
    <definedName name="katus" localSheetId="8">#REF!</definedName>
    <definedName name="katus">#REF!</definedName>
    <definedName name="kehtiv_IRR">#REF!</definedName>
    <definedName name="kestvus">#REF!</definedName>
    <definedName name="kestvus2">#REF!</definedName>
    <definedName name="Kinnistu" localSheetId="5">'AG TS lisa 6.1_11.05.2026'!#REF!</definedName>
    <definedName name="Kinnistu" localSheetId="6">'Annuiteetgraafik TS lisa 6.1_al'!#REF!</definedName>
    <definedName name="Kinnistu" localSheetId="8">#REF!</definedName>
    <definedName name="Kinnistu">#REF!</definedName>
    <definedName name="Kinnistud" localSheetId="8">#REF!</definedName>
    <definedName name="Kinnistud">#REF!</definedName>
    <definedName name="kipsilisa" localSheetId="8">#REF!</definedName>
    <definedName name="kipsilisa">#REF!</definedName>
    <definedName name="kipsvaheseinad">#REF!</definedName>
    <definedName name="kogu_eelarve_ületamine">#REF!</definedName>
    <definedName name="kood">#REF!</definedName>
    <definedName name="kor_1">OFFSET(#REF!,0,#REF!,1,#REF!)</definedName>
    <definedName name="kor_2">OFFSET(#REF!,0,#REF!,1,#REF!)</definedName>
    <definedName name="kor_3">OFFSET(#REF!,0,#REF!,1,#REF!)</definedName>
    <definedName name="kor_4">OFFSET(#REF!,0,#REF!,1,#REF!)</definedName>
    <definedName name="kor_5">OFFSET(#REF!,0,#REF!,1,#REF!)</definedName>
    <definedName name="kor_6">OFFSET(#REF!,0,#REF!,1,#REF!)</definedName>
    <definedName name="Kuupäev">#REF!</definedName>
    <definedName name="liik" localSheetId="5">'AG TS lisa 6.1_11.05.2026'!#REF!</definedName>
    <definedName name="liik" localSheetId="6">'Annuiteetgraafik TS lisa 6.1_al'!#REF!</definedName>
    <definedName name="liik" localSheetId="8">#REF!</definedName>
    <definedName name="liik">#REF!</definedName>
    <definedName name="LISA" localSheetId="8">#REF!</definedName>
    <definedName name="LISA">#REF!</definedName>
    <definedName name="lisakatuslagi" localSheetId="8">#REF!</definedName>
    <definedName name="lisakatuslagi">#REF!</definedName>
    <definedName name="ltasu">#REF!</definedName>
    <definedName name="Maksumus">#REF!</definedName>
    <definedName name="maksuvaba" localSheetId="5">'AG TS lisa 6.1_11.05.2026'!#REF!</definedName>
    <definedName name="maksuvaba" localSheetId="6">'Annuiteetgraafik TS lisa 6.1_al'!#REF!</definedName>
    <definedName name="maksuvaba" localSheetId="8">#REF!</definedName>
    <definedName name="maksuvaba">#REF!</definedName>
    <definedName name="max.parkimiskoha_maksumus">#REF!</definedName>
    <definedName name="minist" localSheetId="5">'AG TS lisa 6.1_11.05.2026'!#REF!</definedName>
    <definedName name="minist" localSheetId="6">'Annuiteetgraafik TS lisa 6.1_al'!#REF!</definedName>
    <definedName name="minist" localSheetId="8">#REF!</definedName>
    <definedName name="minist">#REF!</definedName>
    <definedName name="mullatööd" localSheetId="8">#REF!</definedName>
    <definedName name="mullatööd">#REF!</definedName>
    <definedName name="nelikanttoru" localSheetId="8">#REF!</definedName>
    <definedName name="nelikanttoru">#REF!</definedName>
    <definedName name="nelikanttoru150">#REF!</definedName>
    <definedName name="nelikanttoru30">#REF!</definedName>
    <definedName name="netopind">#REF!</definedName>
    <definedName name="Number">#REF!</definedName>
    <definedName name="objekt">#REF!</definedName>
    <definedName name="objekt_ruumide_sobivus">#REF!</definedName>
    <definedName name="objekti_aadress" localSheetId="5">'AG TS lisa 6.1_11.05.2026'!#REF!</definedName>
    <definedName name="objekti_aadress" localSheetId="6">'Annuiteetgraafik TS lisa 6.1_al'!#REF!</definedName>
    <definedName name="objekti_aadress" localSheetId="8">#REF!</definedName>
    <definedName name="objekti_aadress">#REF!</definedName>
    <definedName name="pakkujad_kogemus">#REF!</definedName>
    <definedName name="paneelsein" localSheetId="5">'AG TS lisa 6.1_11.05.2026'!#REF!</definedName>
    <definedName name="paneelsein" localSheetId="6">'Annuiteetgraafik TS lisa 6.1_al'!#REF!</definedName>
    <definedName name="paneelsein" localSheetId="8">#REF!</definedName>
    <definedName name="paneelsein">#REF!</definedName>
    <definedName name="paneelsein3" localSheetId="5">'AG TS lisa 6.1_11.05.2026'!#REF!</definedName>
    <definedName name="paneelsein3" localSheetId="6">'Annuiteetgraafik TS lisa 6.1_al'!#REF!</definedName>
    <definedName name="paneelsein3" localSheetId="8">#REF!</definedName>
    <definedName name="paneelsein3">#REF!</definedName>
    <definedName name="pealkirjad">#REF!</definedName>
    <definedName name="pealkirjad_kogemus">#REF!</definedName>
    <definedName name="pealkirjad_ruumide_sobivus">#REF!</definedName>
    <definedName name="Periood" localSheetId="5">'AG TS lisa 6.1_11.05.2026'!#REF!</definedName>
    <definedName name="Periood" localSheetId="6">'Annuiteetgraafik TS lisa 6.1_al'!#REF!</definedName>
    <definedName name="Periood" localSheetId="8">#REF!</definedName>
    <definedName name="Periood">#REF!</definedName>
    <definedName name="piirkond" localSheetId="8">#REF!</definedName>
    <definedName name="piirkond">#REF!</definedName>
    <definedName name="plekkkatus" localSheetId="8">#REF!</definedName>
    <definedName name="plekkkatus">#REF!</definedName>
    <definedName name="plekksein">#REF!</definedName>
    <definedName name="pr_list">OFFSET(#REF!,0,0,#REF!-4,1)</definedName>
    <definedName name="pr_reg">OFFSET(#REF!,0,0,#REF!+1,1)</definedName>
    <definedName name="pro_1">OFFSET(#REF!,2,0,1,#REF!)</definedName>
    <definedName name="pro_2">OFFSET(#REF!,31,0,1,#REF!)</definedName>
    <definedName name="pro_3">OFFSET(#REF!,61,0,1,#REF!)</definedName>
    <definedName name="pro_4">OFFSET(#REF!,89,0,1,#REF!)</definedName>
    <definedName name="prognoos_ilma_meeskonna_ja_yldkuludeta" localSheetId="5">'AG TS lisa 6.1_11.05.2026'!#REF!</definedName>
    <definedName name="prognoos_ilma_meeskonna_ja_yldkuludeta" localSheetId="6">'Annuiteetgraafik TS lisa 6.1_al'!#REF!</definedName>
    <definedName name="prognoos_ilma_meeskonna_ja_yldkuludeta" localSheetId="8">#REF!</definedName>
    <definedName name="prognoos_ilma_meeskonna_ja_yldkuludeta">#REF!</definedName>
    <definedName name="prognoos_ilma_yldkuludeta" localSheetId="8">#REF!</definedName>
    <definedName name="prognoos_ilma_yldkuludeta">#REF!</definedName>
    <definedName name="prognoos_ilma_yldkuludeta_kokku_rahavoos" localSheetId="8">#REF!</definedName>
    <definedName name="prognoos_ilma_yldkuludeta_kokku_rahavoos">#REF!</definedName>
    <definedName name="prognoos_kokku">#REF!</definedName>
    <definedName name="prognoos_kokku_koos_sissevool">#REF!</definedName>
    <definedName name="prognoosi_muutmise_aeg" localSheetId="5">'AG TS lisa 6.1_11.05.2026'!#REF!</definedName>
    <definedName name="prognoosi_muutmise_aeg" localSheetId="6">'Annuiteetgraafik TS lisa 6.1_al'!#REF!</definedName>
    <definedName name="prognoosi_muutmise_aeg" localSheetId="8">#REF!</definedName>
    <definedName name="prognoosi_muutmise_aeg">#REF!</definedName>
    <definedName name="prognoosi_periood">#REF!</definedName>
    <definedName name="projekti_nimi" localSheetId="5">'AG TS lisa 6.1_11.05.2026'!#REF!</definedName>
    <definedName name="projekti_nimi" localSheetId="6">'Annuiteetgraafik TS lisa 6.1_al'!#REF!</definedName>
    <definedName name="projekti_nimi" localSheetId="8">#REF!</definedName>
    <definedName name="projekti_nimi">#REF!</definedName>
    <definedName name="projekti_nr" localSheetId="5">'AG TS lisa 6.1_11.05.2026'!#REF!</definedName>
    <definedName name="projekti_nr" localSheetId="6">'Annuiteetgraafik TS lisa 6.1_al'!#REF!</definedName>
    <definedName name="projekti_nr" localSheetId="8">#REF!</definedName>
    <definedName name="projekti_nr">#REF!</definedName>
    <definedName name="protsent">#REF!</definedName>
    <definedName name="punktid_asukohahinnang">#REF!</definedName>
    <definedName name="põrand">#REF!</definedName>
    <definedName name="Rahastusallikad">#REF!</definedName>
    <definedName name="Reserv" localSheetId="5">'AG TS lisa 6.1_11.05.2026'!#REF!</definedName>
    <definedName name="Reserv" localSheetId="6">'Annuiteetgraafik TS lisa 6.1_al'!#REF!</definedName>
    <definedName name="Reserv" localSheetId="8">#REF!</definedName>
    <definedName name="Reserv">#REF!</definedName>
    <definedName name="ryytelkond">#REF!</definedName>
    <definedName name="sdfds">#REF!</definedName>
    <definedName name="seinad" localSheetId="5">'AG TS lisa 6.1_11.05.2026'!#REF!</definedName>
    <definedName name="seinad" localSheetId="6">'Annuiteetgraafik TS lisa 6.1_al'!#REF!</definedName>
    <definedName name="seinad" localSheetId="8">#REF!</definedName>
    <definedName name="seinad">#REF!</definedName>
    <definedName name="seintelisa" localSheetId="8">#REF!</definedName>
    <definedName name="seintelisa">#REF!</definedName>
    <definedName name="siseviimistlus" localSheetId="8">#REF!</definedName>
    <definedName name="siseviimistlus">#REF!</definedName>
    <definedName name="sissevool">#REF!</definedName>
    <definedName name="sisu">#REF!</definedName>
    <definedName name="SOTS">#REF!</definedName>
    <definedName name="suletud_netopind" localSheetId="5">'AG TS lisa 6.1_11.05.2026'!#REF!</definedName>
    <definedName name="suletud_netopind" localSheetId="6">'Annuiteetgraafik TS lisa 6.1_al'!#REF!</definedName>
    <definedName name="suletud_netopind" localSheetId="8">#REF!</definedName>
    <definedName name="suletud_netopind">#REF!</definedName>
    <definedName name="suurim_eelarverea_yletamine">#REF!</definedName>
    <definedName name="Tabel">#REF!</definedName>
    <definedName name="tala">#REF!</definedName>
    <definedName name="TASU">#REF!</definedName>
    <definedName name="teg">OFFSET(#REF!,0,#REF!,1,#REF!)</definedName>
    <definedName name="teg_1">OFFSET(#REF!,0,0,1,#REF!)</definedName>
    <definedName name="teg_2">OFFSET(#REF!,29,0,1,#REF!)</definedName>
    <definedName name="teg_3">OFFSET(#REF!,59,0,1,#REF!)</definedName>
    <definedName name="teg_4">OFFSET(#REF!,87,0,1,#REF!)</definedName>
    <definedName name="Tehnoloog">#REF!</definedName>
    <definedName name="Tellija">#REF!</definedName>
    <definedName name="tellisseinad" localSheetId="5">'AG TS lisa 6.1_11.05.2026'!#REF!</definedName>
    <definedName name="tellisseinad" localSheetId="6">'Annuiteetgraafik TS lisa 6.1_al'!#REF!</definedName>
    <definedName name="tellisseinad" localSheetId="8">#REF!</definedName>
    <definedName name="tellisseinad">#REF!</definedName>
    <definedName name="terastalad" localSheetId="8">#REF!</definedName>
    <definedName name="terastalad">#REF!</definedName>
    <definedName name="Toode">#REF!</definedName>
    <definedName name="TRANS" localSheetId="5">'AG TS lisa 6.1_11.05.2026'!#REF!</definedName>
    <definedName name="TRANS" localSheetId="6">'Annuiteetgraafik TS lisa 6.1_al'!#REF!</definedName>
    <definedName name="TRANS" localSheetId="8">#REF!</definedName>
    <definedName name="TRANS">#REF!</definedName>
    <definedName name="Uus" localSheetId="8">#REF!</definedName>
    <definedName name="Uus">#REF!</definedName>
    <definedName name="v" localSheetId="8">#REF!</definedName>
    <definedName name="v">#REF!</definedName>
    <definedName name="vahelagi">#REF!</definedName>
    <definedName name="Veel">#REF!</definedName>
    <definedName name="vundamendilisa">#REF!</definedName>
    <definedName name="vundament">#REF!</definedName>
    <definedName name="vundamentlisa">#REF!</definedName>
    <definedName name="võrdkülgsednurkterased">#REF!</definedName>
    <definedName name="võrdkülgsednurkterased50">#REF!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8" i="11" l="1"/>
  <c r="V17" i="11"/>
  <c r="T17" i="11"/>
  <c r="R17" i="11"/>
  <c r="J17" i="11"/>
  <c r="H17" i="11"/>
  <c r="V16" i="11"/>
  <c r="V15" i="11"/>
  <c r="V14" i="11"/>
  <c r="T16" i="11"/>
  <c r="T15" i="11"/>
  <c r="T14" i="11"/>
  <c r="S21" i="11"/>
  <c r="S20" i="11"/>
  <c r="S19" i="11"/>
  <c r="S18" i="11"/>
  <c r="K15" i="11" l="1"/>
  <c r="K16" i="11"/>
  <c r="K18" i="11"/>
  <c r="K19" i="11"/>
  <c r="K20" i="11"/>
  <c r="K21" i="11"/>
  <c r="I31" i="10"/>
  <c r="I67" i="17" l="1"/>
  <c r="H20" i="23"/>
  <c r="H64" i="16"/>
  <c r="P4" i="17" l="1"/>
  <c r="P5" i="17" s="1"/>
  <c r="O4" i="17"/>
  <c r="O9" i="17"/>
  <c r="M4" i="17"/>
  <c r="A15" i="24"/>
  <c r="A16" i="24" s="1"/>
  <c r="A17" i="24" s="1"/>
  <c r="A18" i="24" s="1"/>
  <c r="A19" i="24" s="1"/>
  <c r="A20" i="24" s="1"/>
  <c r="A21" i="24" s="1"/>
  <c r="A22" i="24" s="1"/>
  <c r="A23" i="24" s="1"/>
  <c r="A24" i="24" s="1"/>
  <c r="A25" i="24" s="1"/>
  <c r="A26" i="24" s="1"/>
  <c r="A27" i="24" s="1"/>
  <c r="A28" i="24" s="1"/>
  <c r="A29" i="24" s="1"/>
  <c r="A30" i="24" s="1"/>
  <c r="A31" i="24" s="1"/>
  <c r="A32" i="24" s="1"/>
  <c r="A33" i="24" s="1"/>
  <c r="A34" i="24" s="1"/>
  <c r="A35" i="24" s="1"/>
  <c r="A36" i="24" s="1"/>
  <c r="A37" i="24" s="1"/>
  <c r="A38" i="24" s="1"/>
  <c r="A39" i="24" s="1"/>
  <c r="A40" i="24" s="1"/>
  <c r="A41" i="24" s="1"/>
  <c r="A42" i="24" s="1"/>
  <c r="A43" i="24" s="1"/>
  <c r="A44" i="24" s="1"/>
  <c r="A45" i="24" s="1"/>
  <c r="A46" i="24" s="1"/>
  <c r="A47" i="24" s="1"/>
  <c r="A48" i="24" s="1"/>
  <c r="A49" i="24" s="1"/>
  <c r="A50" i="24" s="1"/>
  <c r="A51" i="24" s="1"/>
  <c r="A52" i="24" s="1"/>
  <c r="A53" i="24" s="1"/>
  <c r="A54" i="24" s="1"/>
  <c r="A55" i="24" s="1"/>
  <c r="A56" i="24" s="1"/>
  <c r="A57" i="24" s="1"/>
  <c r="A58" i="24" s="1"/>
  <c r="A59" i="24" s="1"/>
  <c r="A60" i="24" s="1"/>
  <c r="A61" i="24" s="1"/>
  <c r="A62" i="24" s="1"/>
  <c r="A63" i="24" s="1"/>
  <c r="A64" i="24" s="1"/>
  <c r="A65" i="24" s="1"/>
  <c r="A66" i="24" s="1"/>
  <c r="A67" i="24" s="1"/>
  <c r="A68" i="24" s="1"/>
  <c r="A69" i="24" s="1"/>
  <c r="A70" i="24" s="1"/>
  <c r="A71" i="24" s="1"/>
  <c r="A72" i="24" s="1"/>
  <c r="A73" i="24" s="1"/>
  <c r="A74" i="24" s="1"/>
  <c r="A75" i="24" s="1"/>
  <c r="A76" i="24" s="1"/>
  <c r="A77" i="24" s="1"/>
  <c r="A78" i="24" s="1"/>
  <c r="A79" i="24" s="1"/>
  <c r="A80" i="24" s="1"/>
  <c r="A81" i="24" s="1"/>
  <c r="A82" i="24" s="1"/>
  <c r="D8" i="24"/>
  <c r="A14" i="24"/>
  <c r="D9" i="24"/>
  <c r="A14" i="23"/>
  <c r="C14" i="23"/>
  <c r="G14" i="23" s="1"/>
  <c r="C15" i="23" s="1"/>
  <c r="D14" i="23"/>
  <c r="F14" i="23" s="1"/>
  <c r="F16" i="11" s="1"/>
  <c r="E14" i="23"/>
  <c r="A15" i="23"/>
  <c r="A16" i="23" s="1"/>
  <c r="A17" i="23" s="1"/>
  <c r="A18" i="23" s="1"/>
  <c r="A19" i="23" s="1"/>
  <c r="A20" i="23" s="1"/>
  <c r="A21" i="23" s="1"/>
  <c r="A22" i="23" s="1"/>
  <c r="A23" i="23" s="1"/>
  <c r="A24" i="23" s="1"/>
  <c r="A25" i="23" s="1"/>
  <c r="A26" i="23" s="1"/>
  <c r="A27" i="23" s="1"/>
  <c r="A28" i="23" s="1"/>
  <c r="A29" i="23" s="1"/>
  <c r="A30" i="23" s="1"/>
  <c r="A31" i="23" s="1"/>
  <c r="A32" i="23" s="1"/>
  <c r="A33" i="23" s="1"/>
  <c r="A34" i="23" s="1"/>
  <c r="A35" i="23" s="1"/>
  <c r="A36" i="23" s="1"/>
  <c r="A37" i="23" s="1"/>
  <c r="A38" i="23" s="1"/>
  <c r="A39" i="23" s="1"/>
  <c r="A40" i="23" s="1"/>
  <c r="A41" i="23" s="1"/>
  <c r="A42" i="23" s="1"/>
  <c r="A43" i="23" s="1"/>
  <c r="A44" i="23" s="1"/>
  <c r="A45" i="23" s="1"/>
  <c r="A46" i="23" s="1"/>
  <c r="A47" i="23" s="1"/>
  <c r="A48" i="23" s="1"/>
  <c r="A49" i="23" s="1"/>
  <c r="A50" i="23" s="1"/>
  <c r="A51" i="23" s="1"/>
  <c r="A52" i="23" s="1"/>
  <c r="A53" i="23" s="1"/>
  <c r="A54" i="23" s="1"/>
  <c r="A55" i="23" s="1"/>
  <c r="A56" i="23" s="1"/>
  <c r="A57" i="23" s="1"/>
  <c r="A58" i="23" s="1"/>
  <c r="A59" i="23" s="1"/>
  <c r="A60" i="23" s="1"/>
  <c r="A61" i="23" s="1"/>
  <c r="A62" i="23" s="1"/>
  <c r="A63" i="23" s="1"/>
  <c r="A64" i="23" s="1"/>
  <c r="A65" i="23" s="1"/>
  <c r="A66" i="23" s="1"/>
  <c r="A67" i="23" s="1"/>
  <c r="A68" i="23" s="1"/>
  <c r="A69" i="23" s="1"/>
  <c r="A70" i="23" s="1"/>
  <c r="A71" i="23" s="1"/>
  <c r="A72" i="23" s="1"/>
  <c r="A73" i="23" s="1"/>
  <c r="A74" i="23" s="1"/>
  <c r="A75" i="23" s="1"/>
  <c r="A76" i="23" s="1"/>
  <c r="A77" i="23" s="1"/>
  <c r="A78" i="23" s="1"/>
  <c r="A79" i="23" s="1"/>
  <c r="A80" i="23" s="1"/>
  <c r="A81" i="23" s="1"/>
  <c r="A82" i="23" s="1"/>
  <c r="A83" i="23" s="1"/>
  <c r="A84" i="23" s="1"/>
  <c r="A85" i="23" s="1"/>
  <c r="A86" i="23" s="1"/>
  <c r="A87" i="23" s="1"/>
  <c r="A88" i="23" s="1"/>
  <c r="A89" i="23" s="1"/>
  <c r="E15" i="23"/>
  <c r="E16" i="23"/>
  <c r="E17" i="23"/>
  <c r="E18" i="23"/>
  <c r="E19" i="23"/>
  <c r="E20" i="23"/>
  <c r="E21" i="23"/>
  <c r="E22" i="23"/>
  <c r="E23" i="23"/>
  <c r="E24" i="23"/>
  <c r="E25" i="23"/>
  <c r="E26" i="23"/>
  <c r="E27" i="23"/>
  <c r="E28" i="23"/>
  <c r="E29" i="23"/>
  <c r="E30" i="23"/>
  <c r="E31" i="23"/>
  <c r="E32" i="23"/>
  <c r="E33" i="23"/>
  <c r="E34" i="23"/>
  <c r="E35" i="23"/>
  <c r="E36" i="23"/>
  <c r="E37" i="23"/>
  <c r="E38" i="23"/>
  <c r="E39" i="23"/>
  <c r="E40" i="23"/>
  <c r="E41" i="23"/>
  <c r="E42" i="23"/>
  <c r="E43" i="23"/>
  <c r="E44" i="23"/>
  <c r="E45" i="23"/>
  <c r="E46" i="23"/>
  <c r="E47" i="23"/>
  <c r="E48" i="23"/>
  <c r="E49" i="23"/>
  <c r="E50" i="23"/>
  <c r="E51" i="23"/>
  <c r="E52" i="23"/>
  <c r="E53" i="23"/>
  <c r="E54" i="23"/>
  <c r="E55" i="23"/>
  <c r="E56" i="23"/>
  <c r="E57" i="23"/>
  <c r="E58" i="23"/>
  <c r="E59" i="23"/>
  <c r="E60" i="23"/>
  <c r="E61" i="23"/>
  <c r="E62" i="23"/>
  <c r="E63" i="23"/>
  <c r="E64" i="23"/>
  <c r="E65" i="23"/>
  <c r="E66" i="23"/>
  <c r="E67" i="23"/>
  <c r="E68" i="23"/>
  <c r="E69" i="23"/>
  <c r="E70" i="23"/>
  <c r="E71" i="23"/>
  <c r="E72" i="23"/>
  <c r="E73" i="23"/>
  <c r="E74" i="23"/>
  <c r="E75" i="23"/>
  <c r="E76" i="23"/>
  <c r="E77" i="23"/>
  <c r="E78" i="23"/>
  <c r="E79" i="23"/>
  <c r="E80" i="23"/>
  <c r="E81" i="23"/>
  <c r="E82" i="23"/>
  <c r="E83" i="23"/>
  <c r="E84" i="23"/>
  <c r="E85" i="23"/>
  <c r="E86" i="23"/>
  <c r="E87" i="23"/>
  <c r="E88" i="23"/>
  <c r="E89" i="23"/>
  <c r="D8" i="23"/>
  <c r="D9" i="23" s="1"/>
  <c r="D8" i="19"/>
  <c r="L15" i="11"/>
  <c r="N4" i="17"/>
  <c r="A64" i="16"/>
  <c r="B64" i="16"/>
  <c r="C64" i="16" s="1"/>
  <c r="D64" i="16"/>
  <c r="E64" i="16"/>
  <c r="D8" i="22"/>
  <c r="D15" i="23" l="1"/>
  <c r="F15" i="23" s="1"/>
  <c r="G15" i="23"/>
  <c r="C16" i="23" s="1"/>
  <c r="G64" i="16"/>
  <c r="E8" i="22" s="1"/>
  <c r="F64" i="16"/>
  <c r="G16" i="23" l="1"/>
  <c r="C17" i="23" s="1"/>
  <c r="D16" i="23"/>
  <c r="F16" i="23" s="1"/>
  <c r="D17" i="23" l="1"/>
  <c r="F17" i="23" s="1"/>
  <c r="G17" i="23"/>
  <c r="C18" i="23" s="1"/>
  <c r="G18" i="23" l="1"/>
  <c r="C19" i="23" s="1"/>
  <c r="D18" i="23"/>
  <c r="F18" i="23" s="1"/>
  <c r="D19" i="23" l="1"/>
  <c r="F19" i="23" s="1"/>
  <c r="G19" i="23"/>
  <c r="C20" i="23" s="1"/>
  <c r="G20" i="23" l="1"/>
  <c r="D20" i="23"/>
  <c r="F20" i="23" s="1"/>
  <c r="C21" i="23" l="1"/>
  <c r="D21" i="23" l="1"/>
  <c r="F21" i="23" s="1"/>
  <c r="G21" i="23"/>
  <c r="C22" i="23" s="1"/>
  <c r="G22" i="23" l="1"/>
  <c r="C23" i="23" s="1"/>
  <c r="D22" i="23"/>
  <c r="F22" i="23" s="1"/>
  <c r="D23" i="23" l="1"/>
  <c r="F23" i="23" s="1"/>
  <c r="G23" i="23"/>
  <c r="C24" i="23" s="1"/>
  <c r="G24" i="23" l="1"/>
  <c r="C25" i="23" s="1"/>
  <c r="D24" i="23"/>
  <c r="F24" i="23" s="1"/>
  <c r="D25" i="23" l="1"/>
  <c r="F25" i="23" s="1"/>
  <c r="G25" i="23"/>
  <c r="C26" i="23" s="1"/>
  <c r="G26" i="23" l="1"/>
  <c r="C27" i="23" s="1"/>
  <c r="D26" i="23"/>
  <c r="F26" i="23" s="1"/>
  <c r="D27" i="23" l="1"/>
  <c r="F27" i="23" s="1"/>
  <c r="G27" i="23"/>
  <c r="C28" i="23" s="1"/>
  <c r="G28" i="23" l="1"/>
  <c r="C29" i="23" s="1"/>
  <c r="D28" i="23"/>
  <c r="F28" i="23" s="1"/>
  <c r="D29" i="23" l="1"/>
  <c r="F29" i="23" s="1"/>
  <c r="G29" i="23"/>
  <c r="C30" i="23" s="1"/>
  <c r="G30" i="23" l="1"/>
  <c r="C31" i="23" s="1"/>
  <c r="D30" i="23"/>
  <c r="F30" i="23" s="1"/>
  <c r="D31" i="23" l="1"/>
  <c r="F31" i="23" s="1"/>
  <c r="G31" i="23"/>
  <c r="C32" i="23" s="1"/>
  <c r="G32" i="23" l="1"/>
  <c r="C33" i="23" s="1"/>
  <c r="D32" i="23"/>
  <c r="F32" i="23" s="1"/>
  <c r="D33" i="23" l="1"/>
  <c r="F33" i="23" s="1"/>
  <c r="G33" i="23"/>
  <c r="C34" i="23" s="1"/>
  <c r="G34" i="23" l="1"/>
  <c r="C35" i="23" s="1"/>
  <c r="D34" i="23"/>
  <c r="F34" i="23" s="1"/>
  <c r="D35" i="23" l="1"/>
  <c r="F35" i="23" s="1"/>
  <c r="G35" i="23"/>
  <c r="C36" i="23" s="1"/>
  <c r="G36" i="23" l="1"/>
  <c r="C37" i="23" s="1"/>
  <c r="D36" i="23"/>
  <c r="F36" i="23" s="1"/>
  <c r="D37" i="23" l="1"/>
  <c r="F37" i="23" s="1"/>
  <c r="G37" i="23"/>
  <c r="C38" i="23" s="1"/>
  <c r="G38" i="23" l="1"/>
  <c r="C39" i="23" s="1"/>
  <c r="D38" i="23"/>
  <c r="F38" i="23" s="1"/>
  <c r="D39" i="23" l="1"/>
  <c r="F39" i="23" s="1"/>
  <c r="G39" i="23"/>
  <c r="C40" i="23" s="1"/>
  <c r="G40" i="23" l="1"/>
  <c r="C41" i="23" s="1"/>
  <c r="D40" i="23"/>
  <c r="F40" i="23" s="1"/>
  <c r="D41" i="23" l="1"/>
  <c r="F41" i="23" s="1"/>
  <c r="G41" i="23"/>
  <c r="C42" i="23" s="1"/>
  <c r="G42" i="23" l="1"/>
  <c r="C43" i="23" s="1"/>
  <c r="D42" i="23"/>
  <c r="F42" i="23" s="1"/>
  <c r="D43" i="23" l="1"/>
  <c r="F43" i="23" s="1"/>
  <c r="G43" i="23"/>
  <c r="C44" i="23" s="1"/>
  <c r="G44" i="23" l="1"/>
  <c r="C45" i="23" s="1"/>
  <c r="D44" i="23"/>
  <c r="F44" i="23" s="1"/>
  <c r="D45" i="23" l="1"/>
  <c r="F45" i="23" s="1"/>
  <c r="G45" i="23"/>
  <c r="C46" i="23" s="1"/>
  <c r="G46" i="23" l="1"/>
  <c r="C47" i="23" s="1"/>
  <c r="D46" i="23"/>
  <c r="F46" i="23" s="1"/>
  <c r="D47" i="23" l="1"/>
  <c r="F47" i="23" s="1"/>
  <c r="G47" i="23"/>
  <c r="C48" i="23" s="1"/>
  <c r="G48" i="23" l="1"/>
  <c r="C49" i="23" s="1"/>
  <c r="D48" i="23"/>
  <c r="F48" i="23" s="1"/>
  <c r="D49" i="23" l="1"/>
  <c r="F49" i="23" s="1"/>
  <c r="G49" i="23"/>
  <c r="C50" i="23" s="1"/>
  <c r="G50" i="23" l="1"/>
  <c r="C51" i="23" s="1"/>
  <c r="D50" i="23"/>
  <c r="F50" i="23" s="1"/>
  <c r="D51" i="23" l="1"/>
  <c r="F51" i="23" s="1"/>
  <c r="G51" i="23"/>
  <c r="C52" i="23" s="1"/>
  <c r="G52" i="23" l="1"/>
  <c r="C53" i="23" s="1"/>
  <c r="D52" i="23"/>
  <c r="F52" i="23" s="1"/>
  <c r="D53" i="23" l="1"/>
  <c r="F53" i="23" s="1"/>
  <c r="G53" i="23"/>
  <c r="C54" i="23" s="1"/>
  <c r="G54" i="23" l="1"/>
  <c r="C55" i="23" s="1"/>
  <c r="D54" i="23"/>
  <c r="F54" i="23" s="1"/>
  <c r="D55" i="23" l="1"/>
  <c r="F55" i="23" s="1"/>
  <c r="G55" i="23"/>
  <c r="C56" i="23" s="1"/>
  <c r="G56" i="23" l="1"/>
  <c r="C57" i="23" s="1"/>
  <c r="D56" i="23"/>
  <c r="F56" i="23" s="1"/>
  <c r="D57" i="23" l="1"/>
  <c r="F57" i="23" s="1"/>
  <c r="G57" i="23"/>
  <c r="C58" i="23" s="1"/>
  <c r="G58" i="23" l="1"/>
  <c r="C59" i="23" s="1"/>
  <c r="D58" i="23"/>
  <c r="F58" i="23" s="1"/>
  <c r="D59" i="23" l="1"/>
  <c r="F59" i="23" s="1"/>
  <c r="G59" i="23"/>
  <c r="C60" i="23" s="1"/>
  <c r="G60" i="23" l="1"/>
  <c r="C61" i="23" s="1"/>
  <c r="D60" i="23"/>
  <c r="F60" i="23" s="1"/>
  <c r="D61" i="23" l="1"/>
  <c r="F61" i="23" s="1"/>
  <c r="G61" i="23"/>
  <c r="C62" i="23" s="1"/>
  <c r="G62" i="23" l="1"/>
  <c r="C63" i="23" s="1"/>
  <c r="D62" i="23"/>
  <c r="F62" i="23" s="1"/>
  <c r="D63" i="23" l="1"/>
  <c r="F63" i="23" s="1"/>
  <c r="G63" i="23"/>
  <c r="C64" i="23" s="1"/>
  <c r="G64" i="23" l="1"/>
  <c r="C65" i="23" s="1"/>
  <c r="D64" i="23"/>
  <c r="F64" i="23" s="1"/>
  <c r="D65" i="23" l="1"/>
  <c r="F65" i="23" s="1"/>
  <c r="G65" i="23"/>
  <c r="C66" i="23" s="1"/>
  <c r="G66" i="23" l="1"/>
  <c r="C67" i="23" s="1"/>
  <c r="D66" i="23"/>
  <c r="F66" i="23" s="1"/>
  <c r="D67" i="23" l="1"/>
  <c r="F67" i="23" s="1"/>
  <c r="G67" i="23"/>
  <c r="C68" i="23" s="1"/>
  <c r="G68" i="23" l="1"/>
  <c r="C69" i="23" s="1"/>
  <c r="D68" i="23"/>
  <c r="F68" i="23" s="1"/>
  <c r="D69" i="23" l="1"/>
  <c r="F69" i="23" s="1"/>
  <c r="G69" i="23"/>
  <c r="C70" i="23" s="1"/>
  <c r="G70" i="23" l="1"/>
  <c r="C71" i="23" s="1"/>
  <c r="D70" i="23"/>
  <c r="F70" i="23" s="1"/>
  <c r="D71" i="23" l="1"/>
  <c r="F71" i="23" s="1"/>
  <c r="G71" i="23"/>
  <c r="C72" i="23" s="1"/>
  <c r="G72" i="23" l="1"/>
  <c r="C73" i="23" s="1"/>
  <c r="D72" i="23"/>
  <c r="F72" i="23" s="1"/>
  <c r="D73" i="23" l="1"/>
  <c r="F73" i="23" s="1"/>
  <c r="G73" i="23"/>
  <c r="C74" i="23" s="1"/>
  <c r="G74" i="23" l="1"/>
  <c r="C75" i="23" s="1"/>
  <c r="D74" i="23"/>
  <c r="F74" i="23" s="1"/>
  <c r="D75" i="23" l="1"/>
  <c r="F75" i="23" s="1"/>
  <c r="G75" i="23"/>
  <c r="C76" i="23" s="1"/>
  <c r="G76" i="23" l="1"/>
  <c r="C77" i="23" s="1"/>
  <c r="D76" i="23"/>
  <c r="F76" i="23" s="1"/>
  <c r="D77" i="23" l="1"/>
  <c r="F77" i="23" s="1"/>
  <c r="G77" i="23"/>
  <c r="C78" i="23" s="1"/>
  <c r="G78" i="23" l="1"/>
  <c r="C79" i="23" s="1"/>
  <c r="D78" i="23"/>
  <c r="F78" i="23" s="1"/>
  <c r="D79" i="23" l="1"/>
  <c r="F79" i="23" s="1"/>
  <c r="G79" i="23"/>
  <c r="C80" i="23" s="1"/>
  <c r="G80" i="23" l="1"/>
  <c r="C81" i="23" s="1"/>
  <c r="D80" i="23"/>
  <c r="F80" i="23" s="1"/>
  <c r="D81" i="23" l="1"/>
  <c r="F81" i="23" s="1"/>
  <c r="G81" i="23"/>
  <c r="C82" i="23" s="1"/>
  <c r="G82" i="23" l="1"/>
  <c r="C83" i="23" s="1"/>
  <c r="D82" i="23"/>
  <c r="F82" i="23" s="1"/>
  <c r="D83" i="23" l="1"/>
  <c r="F83" i="23" s="1"/>
  <c r="G83" i="23"/>
  <c r="C84" i="23" s="1"/>
  <c r="G84" i="23" l="1"/>
  <c r="C85" i="23" s="1"/>
  <c r="D84" i="23"/>
  <c r="F84" i="23" s="1"/>
  <c r="D85" i="23" l="1"/>
  <c r="F85" i="23" s="1"/>
  <c r="G85" i="23"/>
  <c r="C86" i="23" s="1"/>
  <c r="G86" i="23" l="1"/>
  <c r="C87" i="23" s="1"/>
  <c r="D86" i="23"/>
  <c r="F86" i="23" s="1"/>
  <c r="D87" i="23" l="1"/>
  <c r="F87" i="23" s="1"/>
  <c r="G87" i="23"/>
  <c r="C88" i="23" s="1"/>
  <c r="G88" i="23" l="1"/>
  <c r="C89" i="23" s="1"/>
  <c r="D88" i="23"/>
  <c r="F88" i="23" s="1"/>
  <c r="D89" i="23" l="1"/>
  <c r="F89" i="23" s="1"/>
  <c r="G89" i="23"/>
  <c r="J15" i="11" l="1"/>
  <c r="L17" i="11"/>
  <c r="K17" i="11" s="1"/>
  <c r="K22" i="11" s="1"/>
  <c r="N17" i="11" l="1"/>
  <c r="N5" i="17"/>
  <c r="H15" i="11"/>
  <c r="H16" i="11"/>
  <c r="J16" i="11" s="1"/>
  <c r="L16" i="11" s="1"/>
  <c r="E8" i="24" s="1"/>
  <c r="F15" i="11"/>
  <c r="F14" i="11"/>
  <c r="H14" i="11" s="1"/>
  <c r="J14" i="11" s="1"/>
  <c r="L14" i="11" s="1"/>
  <c r="B14" i="22"/>
  <c r="F4" i="22"/>
  <c r="F4" i="16"/>
  <c r="B17" i="19"/>
  <c r="A17" i="19" s="1"/>
  <c r="M4" i="19"/>
  <c r="E10" i="19" s="1"/>
  <c r="F4" i="19"/>
  <c r="E12" i="17"/>
  <c r="E11" i="17"/>
  <c r="M17" i="11" l="1"/>
  <c r="P17" i="11"/>
  <c r="C14" i="24"/>
  <c r="D14" i="24"/>
  <c r="E14" i="24"/>
  <c r="A14" i="22"/>
  <c r="B15" i="22"/>
  <c r="C14" i="22"/>
  <c r="B18" i="19"/>
  <c r="F14" i="24" l="1"/>
  <c r="N16" i="11" s="1"/>
  <c r="A18" i="19"/>
  <c r="M16" i="11"/>
  <c r="P16" i="11"/>
  <c r="A15" i="22"/>
  <c r="G14" i="24"/>
  <c r="C15" i="24" s="1"/>
  <c r="B16" i="22"/>
  <c r="B19" i="19"/>
  <c r="D21" i="24" l="1"/>
  <c r="D27" i="24"/>
  <c r="D33" i="24"/>
  <c r="D39" i="24"/>
  <c r="D45" i="24"/>
  <c r="D51" i="24"/>
  <c r="D57" i="24"/>
  <c r="D63" i="24"/>
  <c r="F63" i="24" s="1"/>
  <c r="D69" i="24"/>
  <c r="D75" i="24"/>
  <c r="D81" i="24"/>
  <c r="D16" i="24"/>
  <c r="D22" i="24"/>
  <c r="D28" i="24"/>
  <c r="D34" i="24"/>
  <c r="D40" i="24"/>
  <c r="D46" i="24"/>
  <c r="D52" i="24"/>
  <c r="D58" i="24"/>
  <c r="D64" i="24"/>
  <c r="D70" i="24"/>
  <c r="D76" i="24"/>
  <c r="D82" i="24"/>
  <c r="E16" i="24"/>
  <c r="E22" i="24"/>
  <c r="E28" i="24"/>
  <c r="E34" i="24"/>
  <c r="E40" i="24"/>
  <c r="E46" i="24"/>
  <c r="E52" i="24"/>
  <c r="E58" i="24"/>
  <c r="E64" i="24"/>
  <c r="E70" i="24"/>
  <c r="E76" i="24"/>
  <c r="E82" i="24"/>
  <c r="D17" i="24"/>
  <c r="D23" i="24"/>
  <c r="D29" i="24"/>
  <c r="D35" i="24"/>
  <c r="D41" i="24"/>
  <c r="D47" i="24"/>
  <c r="D53" i="24"/>
  <c r="D59" i="24"/>
  <c r="D65" i="24"/>
  <c r="D71" i="24"/>
  <c r="D77" i="24"/>
  <c r="D15" i="24"/>
  <c r="E17" i="24"/>
  <c r="E23" i="24"/>
  <c r="E29" i="24"/>
  <c r="E35" i="24"/>
  <c r="E41" i="24"/>
  <c r="E47" i="24"/>
  <c r="E53" i="24"/>
  <c r="E59" i="24"/>
  <c r="E65" i="24"/>
  <c r="E71" i="24"/>
  <c r="E77" i="24"/>
  <c r="D18" i="24"/>
  <c r="D24" i="24"/>
  <c r="D30" i="24"/>
  <c r="D36" i="24"/>
  <c r="D42" i="24"/>
  <c r="D48" i="24"/>
  <c r="D54" i="24"/>
  <c r="D60" i="24"/>
  <c r="D66" i="24"/>
  <c r="D72" i="24"/>
  <c r="D78" i="24"/>
  <c r="F78" i="24" s="1"/>
  <c r="E15" i="24"/>
  <c r="G15" i="24" s="1"/>
  <c r="C16" i="24" s="1"/>
  <c r="E18" i="24"/>
  <c r="E24" i="24"/>
  <c r="E30" i="24"/>
  <c r="E36" i="24"/>
  <c r="E42" i="24"/>
  <c r="E48" i="24"/>
  <c r="E54" i="24"/>
  <c r="E60" i="24"/>
  <c r="E66" i="24"/>
  <c r="E72" i="24"/>
  <c r="E78" i="24"/>
  <c r="E19" i="24"/>
  <c r="E25" i="24"/>
  <c r="E31" i="24"/>
  <c r="E37" i="24"/>
  <c r="E43" i="24"/>
  <c r="E49" i="24"/>
  <c r="E55" i="24"/>
  <c r="E61" i="24"/>
  <c r="E67" i="24"/>
  <c r="E73" i="24"/>
  <c r="E79" i="24"/>
  <c r="D20" i="24"/>
  <c r="F20" i="24" s="1"/>
  <c r="D26" i="24"/>
  <c r="F26" i="24" s="1"/>
  <c r="D32" i="24"/>
  <c r="F32" i="24" s="1"/>
  <c r="D38" i="24"/>
  <c r="D44" i="24"/>
  <c r="D50" i="24"/>
  <c r="D56" i="24"/>
  <c r="F56" i="24" s="1"/>
  <c r="D62" i="24"/>
  <c r="F62" i="24" s="1"/>
  <c r="D68" i="24"/>
  <c r="D74" i="24"/>
  <c r="D80" i="24"/>
  <c r="E20" i="24"/>
  <c r="E26" i="24"/>
  <c r="E32" i="24"/>
  <c r="E38" i="24"/>
  <c r="E44" i="24"/>
  <c r="E50" i="24"/>
  <c r="E56" i="24"/>
  <c r="E62" i="24"/>
  <c r="E68" i="24"/>
  <c r="E74" i="24"/>
  <c r="E80" i="24"/>
  <c r="E33" i="24"/>
  <c r="E69" i="24"/>
  <c r="D37" i="24"/>
  <c r="F37" i="24" s="1"/>
  <c r="D73" i="24"/>
  <c r="F73" i="24" s="1"/>
  <c r="E39" i="24"/>
  <c r="E75" i="24"/>
  <c r="D43" i="24"/>
  <c r="F43" i="24" s="1"/>
  <c r="D79" i="24"/>
  <c r="E45" i="24"/>
  <c r="E81" i="24"/>
  <c r="D49" i="24"/>
  <c r="E51" i="24"/>
  <c r="E21" i="24"/>
  <c r="D19" i="24"/>
  <c r="D55" i="24"/>
  <c r="F55" i="24" s="1"/>
  <c r="E57" i="24"/>
  <c r="D25" i="24"/>
  <c r="D61" i="24"/>
  <c r="E27" i="24"/>
  <c r="E63" i="24"/>
  <c r="D31" i="24"/>
  <c r="D67" i="24"/>
  <c r="A19" i="19"/>
  <c r="B17" i="22"/>
  <c r="A16" i="22"/>
  <c r="B20" i="19"/>
  <c r="A20" i="19" s="1"/>
  <c r="F45" i="24" l="1"/>
  <c r="F25" i="24"/>
  <c r="F72" i="24"/>
  <c r="G16" i="24"/>
  <c r="C17" i="24" s="1"/>
  <c r="G17" i="24" s="1"/>
  <c r="C18" i="24" s="1"/>
  <c r="G18" i="24" s="1"/>
  <c r="C19" i="24" s="1"/>
  <c r="F67" i="24"/>
  <c r="F75" i="24"/>
  <c r="F48" i="24"/>
  <c r="F61" i="24"/>
  <c r="F16" i="24"/>
  <c r="F15" i="24"/>
  <c r="R16" i="11" s="1"/>
  <c r="F82" i="24"/>
  <c r="F81" i="24"/>
  <c r="G19" i="24"/>
  <c r="C20" i="24" s="1"/>
  <c r="G20" i="24" s="1"/>
  <c r="C21" i="24" s="1"/>
  <c r="G21" i="24" s="1"/>
  <c r="C22" i="24" s="1"/>
  <c r="G22" i="24" s="1"/>
  <c r="C23" i="24" s="1"/>
  <c r="G23" i="24" s="1"/>
  <c r="C24" i="24" s="1"/>
  <c r="G24" i="24" s="1"/>
  <c r="C25" i="24" s="1"/>
  <c r="G25" i="24" s="1"/>
  <c r="C26" i="24" s="1"/>
  <c r="G26" i="24" s="1"/>
  <c r="C27" i="24" s="1"/>
  <c r="G27" i="24" s="1"/>
  <c r="C28" i="24" s="1"/>
  <c r="G28" i="24" s="1"/>
  <c r="C29" i="24" s="1"/>
  <c r="G29" i="24" s="1"/>
  <c r="C30" i="24" s="1"/>
  <c r="G30" i="24" s="1"/>
  <c r="C31" i="24" s="1"/>
  <c r="G31" i="24" s="1"/>
  <c r="C32" i="24" s="1"/>
  <c r="G32" i="24" s="1"/>
  <c r="C33" i="24" s="1"/>
  <c r="G33" i="24" s="1"/>
  <c r="C34" i="24" s="1"/>
  <c r="G34" i="24" s="1"/>
  <c r="C35" i="24" s="1"/>
  <c r="G35" i="24" s="1"/>
  <c r="C36" i="24" s="1"/>
  <c r="G36" i="24" s="1"/>
  <c r="C37" i="24" s="1"/>
  <c r="G37" i="24" s="1"/>
  <c r="C38" i="24" s="1"/>
  <c r="G38" i="24" s="1"/>
  <c r="C39" i="24" s="1"/>
  <c r="G39" i="24" s="1"/>
  <c r="C40" i="24" s="1"/>
  <c r="G40" i="24" s="1"/>
  <c r="C41" i="24" s="1"/>
  <c r="G41" i="24" s="1"/>
  <c r="C42" i="24" s="1"/>
  <c r="G42" i="24" s="1"/>
  <c r="C43" i="24" s="1"/>
  <c r="G43" i="24" s="1"/>
  <c r="C44" i="24" s="1"/>
  <c r="G44" i="24" s="1"/>
  <c r="C45" i="24" s="1"/>
  <c r="G45" i="24" s="1"/>
  <c r="C46" i="24" s="1"/>
  <c r="G46" i="24" s="1"/>
  <c r="C47" i="24" s="1"/>
  <c r="G47" i="24" s="1"/>
  <c r="C48" i="24" s="1"/>
  <c r="G48" i="24" s="1"/>
  <c r="C49" i="24" s="1"/>
  <c r="G49" i="24" s="1"/>
  <c r="C50" i="24" s="1"/>
  <c r="G50" i="24" s="1"/>
  <c r="C51" i="24" s="1"/>
  <c r="G51" i="24" s="1"/>
  <c r="C52" i="24" s="1"/>
  <c r="G52" i="24" s="1"/>
  <c r="C53" i="24" s="1"/>
  <c r="G53" i="24" s="1"/>
  <c r="C54" i="24" s="1"/>
  <c r="G54" i="24" s="1"/>
  <c r="C55" i="24" s="1"/>
  <c r="G55" i="24" s="1"/>
  <c r="C56" i="24" s="1"/>
  <c r="G56" i="24" s="1"/>
  <c r="C57" i="24" s="1"/>
  <c r="G57" i="24" s="1"/>
  <c r="C58" i="24" s="1"/>
  <c r="G58" i="24" s="1"/>
  <c r="C59" i="24" s="1"/>
  <c r="G59" i="24" s="1"/>
  <c r="C60" i="24" s="1"/>
  <c r="G60" i="24" s="1"/>
  <c r="C61" i="24" s="1"/>
  <c r="G61" i="24" s="1"/>
  <c r="C62" i="24" s="1"/>
  <c r="G62" i="24" s="1"/>
  <c r="C63" i="24" s="1"/>
  <c r="G63" i="24" s="1"/>
  <c r="C64" i="24" s="1"/>
  <c r="G64" i="24" s="1"/>
  <c r="C65" i="24" s="1"/>
  <c r="G65" i="24" s="1"/>
  <c r="C66" i="24" s="1"/>
  <c r="G66" i="24" s="1"/>
  <c r="C67" i="24" s="1"/>
  <c r="G67" i="24" s="1"/>
  <c r="C68" i="24" s="1"/>
  <c r="G68" i="24" s="1"/>
  <c r="C69" i="24" s="1"/>
  <c r="G69" i="24" s="1"/>
  <c r="C70" i="24" s="1"/>
  <c r="G70" i="24" s="1"/>
  <c r="C71" i="24" s="1"/>
  <c r="G71" i="24" s="1"/>
  <c r="C72" i="24" s="1"/>
  <c r="G72" i="24" s="1"/>
  <c r="C73" i="24" s="1"/>
  <c r="G73" i="24" s="1"/>
  <c r="C74" i="24" s="1"/>
  <c r="G74" i="24" s="1"/>
  <c r="C75" i="24" s="1"/>
  <c r="G75" i="24" s="1"/>
  <c r="C76" i="24" s="1"/>
  <c r="G76" i="24" s="1"/>
  <c r="C77" i="24" s="1"/>
  <c r="G77" i="24" s="1"/>
  <c r="C78" i="24" s="1"/>
  <c r="G78" i="24" s="1"/>
  <c r="C79" i="24" s="1"/>
  <c r="G79" i="24" s="1"/>
  <c r="C80" i="24" s="1"/>
  <c r="G80" i="24" s="1"/>
  <c r="C81" i="24" s="1"/>
  <c r="G81" i="24" s="1"/>
  <c r="C82" i="24" s="1"/>
  <c r="G82" i="24" s="1"/>
  <c r="F76" i="24"/>
  <c r="F71" i="24"/>
  <c r="F80" i="24"/>
  <c r="F74" i="24"/>
  <c r="F46" i="24"/>
  <c r="F31" i="24"/>
  <c r="F18" i="24"/>
  <c r="F19" i="24"/>
  <c r="F65" i="24"/>
  <c r="F64" i="24"/>
  <c r="F60" i="24"/>
  <c r="F59" i="24"/>
  <c r="F58" i="24"/>
  <c r="F57" i="24"/>
  <c r="F49" i="24"/>
  <c r="F68" i="24"/>
  <c r="F54" i="24"/>
  <c r="F53" i="24"/>
  <c r="F52" i="24"/>
  <c r="F51" i="24"/>
  <c r="F77" i="24"/>
  <c r="F69" i="24"/>
  <c r="F42" i="24"/>
  <c r="F41" i="24"/>
  <c r="F40" i="24"/>
  <c r="F39" i="24"/>
  <c r="F17" i="24"/>
  <c r="F79" i="24"/>
  <c r="F50" i="24"/>
  <c r="F36" i="24"/>
  <c r="F35" i="24"/>
  <c r="F34" i="24"/>
  <c r="F33" i="24"/>
  <c r="F66" i="24"/>
  <c r="B21" i="19"/>
  <c r="F44" i="24"/>
  <c r="F30" i="24"/>
  <c r="F29" i="24"/>
  <c r="F28" i="24"/>
  <c r="F27" i="24"/>
  <c r="F70" i="24"/>
  <c r="F47" i="24"/>
  <c r="F38" i="24"/>
  <c r="F24" i="24"/>
  <c r="F23" i="24"/>
  <c r="F22" i="24"/>
  <c r="F21" i="24"/>
  <c r="A17" i="22"/>
  <c r="B18" i="22"/>
  <c r="B22" i="19"/>
  <c r="A21" i="19"/>
  <c r="B19" i="22" l="1"/>
  <c r="A18" i="22"/>
  <c r="A22" i="19"/>
  <c r="B23" i="19"/>
  <c r="A19" i="22" l="1"/>
  <c r="B20" i="22"/>
  <c r="B24" i="19"/>
  <c r="A23" i="19"/>
  <c r="B21" i="22" l="1"/>
  <c r="A20" i="22"/>
  <c r="A24" i="19"/>
  <c r="B25" i="19"/>
  <c r="B22" i="22" l="1"/>
  <c r="A21" i="22"/>
  <c r="B26" i="19"/>
  <c r="A25" i="19"/>
  <c r="A22" i="22" l="1"/>
  <c r="B23" i="22"/>
  <c r="B27" i="19"/>
  <c r="A26" i="19"/>
  <c r="B24" i="22" l="1"/>
  <c r="A23" i="22"/>
  <c r="B28" i="19"/>
  <c r="A27" i="19"/>
  <c r="A24" i="22" l="1"/>
  <c r="B25" i="22"/>
  <c r="A28" i="19"/>
  <c r="B29" i="19"/>
  <c r="B26" i="22" l="1"/>
  <c r="A25" i="22"/>
  <c r="B30" i="19"/>
  <c r="A29" i="19"/>
  <c r="A26" i="22" l="1"/>
  <c r="B27" i="22"/>
  <c r="B31" i="19"/>
  <c r="A30" i="19"/>
  <c r="B28" i="22" l="1"/>
  <c r="A27" i="22"/>
  <c r="B32" i="19"/>
  <c r="A31" i="19"/>
  <c r="A28" i="22" l="1"/>
  <c r="B29" i="22"/>
  <c r="A32" i="19"/>
  <c r="B33" i="19"/>
  <c r="A29" i="22" l="1"/>
  <c r="B30" i="22"/>
  <c r="A33" i="19"/>
  <c r="B34" i="19"/>
  <c r="B31" i="22" l="1"/>
  <c r="A30" i="22"/>
  <c r="B35" i="19"/>
  <c r="A34" i="19"/>
  <c r="A31" i="22" l="1"/>
  <c r="B32" i="22"/>
  <c r="A35" i="19"/>
  <c r="B36" i="19"/>
  <c r="B33" i="22" l="1"/>
  <c r="A32" i="22"/>
  <c r="B37" i="19"/>
  <c r="A36" i="19"/>
  <c r="A33" i="22" l="1"/>
  <c r="B34" i="22"/>
  <c r="B38" i="19"/>
  <c r="A37" i="19"/>
  <c r="B35" i="22" l="1"/>
  <c r="A34" i="22"/>
  <c r="B39" i="19"/>
  <c r="A38" i="19"/>
  <c r="A35" i="22" l="1"/>
  <c r="B36" i="22"/>
  <c r="B40" i="19"/>
  <c r="A39" i="19"/>
  <c r="B37" i="22" l="1"/>
  <c r="A36" i="22"/>
  <c r="A40" i="19"/>
  <c r="B41" i="19"/>
  <c r="B38" i="22" l="1"/>
  <c r="A37" i="22"/>
  <c r="B42" i="19"/>
  <c r="A41" i="19"/>
  <c r="A38" i="22" l="1"/>
  <c r="B39" i="22"/>
  <c r="B43" i="19"/>
  <c r="A42" i="19"/>
  <c r="B40" i="22" l="1"/>
  <c r="A39" i="22"/>
  <c r="B44" i="19"/>
  <c r="A43" i="19"/>
  <c r="A40" i="22" l="1"/>
  <c r="B41" i="22"/>
  <c r="A44" i="19"/>
  <c r="B45" i="19"/>
  <c r="B42" i="22" l="1"/>
  <c r="A41" i="22"/>
  <c r="B46" i="19"/>
  <c r="A45" i="19"/>
  <c r="A42" i="22" l="1"/>
  <c r="B43" i="22"/>
  <c r="A46" i="19"/>
  <c r="B47" i="19"/>
  <c r="B44" i="22" l="1"/>
  <c r="A43" i="22"/>
  <c r="B48" i="19"/>
  <c r="A47" i="19"/>
  <c r="A44" i="22" l="1"/>
  <c r="B45" i="22"/>
  <c r="A48" i="19"/>
  <c r="B49" i="19"/>
  <c r="A45" i="22" l="1"/>
  <c r="B46" i="22"/>
  <c r="B50" i="19"/>
  <c r="A49" i="19"/>
  <c r="B47" i="22" l="1"/>
  <c r="A46" i="22"/>
  <c r="A50" i="19"/>
  <c r="B51" i="19"/>
  <c r="A47" i="22" l="1"/>
  <c r="B48" i="22"/>
  <c r="A51" i="19"/>
  <c r="B52" i="19"/>
  <c r="B49" i="22" l="1"/>
  <c r="A48" i="22"/>
  <c r="B53" i="19"/>
  <c r="A52" i="19"/>
  <c r="A49" i="22" l="1"/>
  <c r="B50" i="22"/>
  <c r="A53" i="19"/>
  <c r="B54" i="19"/>
  <c r="B51" i="22" l="1"/>
  <c r="A50" i="22"/>
  <c r="B55" i="19"/>
  <c r="A54" i="19"/>
  <c r="A51" i="22" l="1"/>
  <c r="B52" i="22"/>
  <c r="B56" i="19"/>
  <c r="A55" i="19"/>
  <c r="B53" i="22" l="1"/>
  <c r="A52" i="22"/>
  <c r="A56" i="19"/>
  <c r="B57" i="19"/>
  <c r="B54" i="22" l="1"/>
  <c r="A53" i="22"/>
  <c r="A57" i="19"/>
  <c r="B58" i="19"/>
  <c r="A54" i="22" l="1"/>
  <c r="B55" i="22"/>
  <c r="A58" i="19"/>
  <c r="B59" i="19"/>
  <c r="B56" i="22" l="1"/>
  <c r="A55" i="22"/>
  <c r="B60" i="19"/>
  <c r="A59" i="19"/>
  <c r="A56" i="22" l="1"/>
  <c r="B57" i="22"/>
  <c r="A60" i="19"/>
  <c r="B61" i="19"/>
  <c r="B58" i="22" l="1"/>
  <c r="A57" i="22"/>
  <c r="A61" i="19"/>
  <c r="B62" i="19"/>
  <c r="B59" i="22" l="1"/>
  <c r="A58" i="22"/>
  <c r="B63" i="19"/>
  <c r="A62" i="19"/>
  <c r="A59" i="22" l="1"/>
  <c r="B60" i="22"/>
  <c r="A63" i="19"/>
  <c r="B64" i="19"/>
  <c r="A60" i="22" l="1"/>
  <c r="B61" i="22"/>
  <c r="A64" i="19"/>
  <c r="B65" i="19"/>
  <c r="A61" i="22" l="1"/>
  <c r="B62" i="22"/>
  <c r="B66" i="19"/>
  <c r="A65" i="19"/>
  <c r="B63" i="22" l="1"/>
  <c r="A62" i="22"/>
  <c r="B67" i="19"/>
  <c r="A66" i="19"/>
  <c r="A63" i="22" l="1"/>
  <c r="B64" i="22"/>
  <c r="A67" i="19"/>
  <c r="B68" i="19"/>
  <c r="A64" i="22" l="1"/>
  <c r="B65" i="22"/>
  <c r="B69" i="19"/>
  <c r="A68" i="19"/>
  <c r="B66" i="22" l="1"/>
  <c r="A65" i="22"/>
  <c r="A69" i="19"/>
  <c r="B70" i="19"/>
  <c r="A66" i="22" l="1"/>
  <c r="B67" i="22"/>
  <c r="B71" i="19"/>
  <c r="A70" i="19"/>
  <c r="B68" i="22" l="1"/>
  <c r="A67" i="22"/>
  <c r="B72" i="19"/>
  <c r="A71" i="19"/>
  <c r="A68" i="22" l="1"/>
  <c r="B69" i="22"/>
  <c r="A72" i="19"/>
  <c r="B73" i="19"/>
  <c r="A69" i="22" l="1"/>
  <c r="B70" i="22"/>
  <c r="B74" i="19"/>
  <c r="A73" i="19"/>
  <c r="B71" i="22" l="1"/>
  <c r="A70" i="22"/>
  <c r="A74" i="19"/>
  <c r="B75" i="19"/>
  <c r="B72" i="22" l="1"/>
  <c r="A71" i="22"/>
  <c r="B76" i="19"/>
  <c r="A75" i="19"/>
  <c r="B73" i="22" l="1"/>
  <c r="A72" i="22"/>
  <c r="A76" i="19"/>
  <c r="B77" i="19"/>
  <c r="B74" i="22" l="1"/>
  <c r="A73" i="22"/>
  <c r="A77" i="19"/>
  <c r="B78" i="19"/>
  <c r="A74" i="22" l="1"/>
  <c r="B75" i="22"/>
  <c r="A78" i="19"/>
  <c r="B79" i="19"/>
  <c r="B76" i="22" l="1"/>
  <c r="A75" i="22"/>
  <c r="B80" i="19"/>
  <c r="A79" i="19"/>
  <c r="A76" i="22" l="1"/>
  <c r="B77" i="22"/>
  <c r="B81" i="19"/>
  <c r="A80" i="19"/>
  <c r="A77" i="22" l="1"/>
  <c r="B78" i="22"/>
  <c r="B82" i="19"/>
  <c r="A81" i="19"/>
  <c r="B79" i="22" l="1"/>
  <c r="A78" i="22"/>
  <c r="A82" i="19"/>
  <c r="B83" i="19"/>
  <c r="A79" i="22" l="1"/>
  <c r="B80" i="22"/>
  <c r="A83" i="19"/>
  <c r="B84" i="19"/>
  <c r="B81" i="22" l="1"/>
  <c r="A80" i="22"/>
  <c r="B85" i="19"/>
  <c r="A84" i="19"/>
  <c r="B82" i="22" l="1"/>
  <c r="A81" i="22"/>
  <c r="A85" i="19"/>
  <c r="B86" i="19"/>
  <c r="B83" i="22" l="1"/>
  <c r="A82" i="22"/>
  <c r="B87" i="19"/>
  <c r="A86" i="19"/>
  <c r="B84" i="22" l="1"/>
  <c r="A83" i="22"/>
  <c r="A87" i="19"/>
  <c r="B88" i="19"/>
  <c r="A84" i="22" l="1"/>
  <c r="B85" i="22"/>
  <c r="B89" i="19"/>
  <c r="A88" i="19"/>
  <c r="B86" i="22" l="1"/>
  <c r="A85" i="22"/>
  <c r="B90" i="19"/>
  <c r="A89" i="19"/>
  <c r="B87" i="22" l="1"/>
  <c r="A86" i="22"/>
  <c r="A90" i="19"/>
  <c r="B91" i="19"/>
  <c r="A87" i="22" l="1"/>
  <c r="B88" i="22"/>
  <c r="B92" i="19"/>
  <c r="A91" i="19"/>
  <c r="B89" i="22" l="1"/>
  <c r="A88" i="22"/>
  <c r="A92" i="19"/>
  <c r="B93" i="19"/>
  <c r="B90" i="22" l="1"/>
  <c r="A89" i="22"/>
  <c r="B94" i="19"/>
  <c r="A93" i="19"/>
  <c r="A90" i="22" l="1"/>
  <c r="B91" i="22"/>
  <c r="B95" i="19"/>
  <c r="A94" i="19"/>
  <c r="A91" i="22" l="1"/>
  <c r="B92" i="22"/>
  <c r="A95" i="19"/>
  <c r="B96" i="19"/>
  <c r="B93" i="22" l="1"/>
  <c r="A92" i="22"/>
  <c r="B97" i="19"/>
  <c r="A96" i="19"/>
  <c r="A93" i="22" l="1"/>
  <c r="B94" i="22"/>
  <c r="B98" i="19"/>
  <c r="A97" i="19"/>
  <c r="B95" i="22" l="1"/>
  <c r="A94" i="22"/>
  <c r="B99" i="19"/>
  <c r="A98" i="19"/>
  <c r="A95" i="22" l="1"/>
  <c r="B96" i="22"/>
  <c r="A99" i="19"/>
  <c r="B100" i="19"/>
  <c r="B97" i="22" l="1"/>
  <c r="A96" i="22"/>
  <c r="B101" i="19"/>
  <c r="A100" i="19"/>
  <c r="B98" i="22" l="1"/>
  <c r="A97" i="22"/>
  <c r="A101" i="19"/>
  <c r="B102" i="19"/>
  <c r="B99" i="22" l="1"/>
  <c r="A98" i="22"/>
  <c r="A102" i="19"/>
  <c r="B103" i="19"/>
  <c r="B100" i="22" l="1"/>
  <c r="A99" i="22"/>
  <c r="A103" i="19"/>
  <c r="B104" i="19"/>
  <c r="B101" i="22" l="1"/>
  <c r="A100" i="22"/>
  <c r="B105" i="19"/>
  <c r="A104" i="19"/>
  <c r="A101" i="22" l="1"/>
  <c r="B102" i="22"/>
  <c r="A105" i="19"/>
  <c r="B106" i="19"/>
  <c r="B103" i="22" l="1"/>
  <c r="A102" i="22"/>
  <c r="A106" i="19"/>
  <c r="B107" i="19"/>
  <c r="B104" i="22" l="1"/>
  <c r="A103" i="22"/>
  <c r="B108" i="19"/>
  <c r="A107" i="19"/>
  <c r="A104" i="22" l="1"/>
  <c r="B105" i="22"/>
  <c r="A108" i="19"/>
  <c r="B109" i="19"/>
  <c r="B106" i="22" l="1"/>
  <c r="A105" i="22"/>
  <c r="A109" i="19"/>
  <c r="B110" i="19"/>
  <c r="A106" i="22" l="1"/>
  <c r="B107" i="22"/>
  <c r="A110" i="19"/>
  <c r="B111" i="19"/>
  <c r="A107" i="22" l="1"/>
  <c r="B108" i="22"/>
  <c r="A111" i="19"/>
  <c r="B112" i="19"/>
  <c r="A108" i="22" l="1"/>
  <c r="B109" i="22"/>
  <c r="A112" i="19"/>
  <c r="B113" i="19"/>
  <c r="A109" i="22" l="1"/>
  <c r="B110" i="22"/>
  <c r="B114" i="19"/>
  <c r="A113" i="19"/>
  <c r="A110" i="22" l="1"/>
  <c r="B111" i="22"/>
  <c r="A114" i="19"/>
  <c r="B115" i="19"/>
  <c r="B112" i="22" l="1"/>
  <c r="A111" i="22"/>
  <c r="A115" i="19"/>
  <c r="B116" i="19"/>
  <c r="A112" i="22" l="1"/>
  <c r="B113" i="22"/>
  <c r="B117" i="19"/>
  <c r="A116" i="19"/>
  <c r="A113" i="22" l="1"/>
  <c r="B114" i="22"/>
  <c r="B118" i="19"/>
  <c r="A117" i="19"/>
  <c r="B115" i="22" l="1"/>
  <c r="A114" i="22"/>
  <c r="A118" i="19"/>
  <c r="B119" i="19"/>
  <c r="A115" i="22" l="1"/>
  <c r="B116" i="22"/>
  <c r="A119" i="19"/>
  <c r="B120" i="19"/>
  <c r="B117" i="22" l="1"/>
  <c r="A116" i="22"/>
  <c r="B121" i="19"/>
  <c r="A120" i="19"/>
  <c r="B118" i="22" l="1"/>
  <c r="A117" i="22"/>
  <c r="A121" i="19"/>
  <c r="B122" i="19"/>
  <c r="A118" i="22" l="1"/>
  <c r="B119" i="22"/>
  <c r="B123" i="19"/>
  <c r="A122" i="19"/>
  <c r="B120" i="22" l="1"/>
  <c r="A119" i="22"/>
  <c r="B124" i="19"/>
  <c r="A123" i="19"/>
  <c r="A120" i="22" l="1"/>
  <c r="B121" i="22"/>
  <c r="A124" i="19"/>
  <c r="B125" i="19"/>
  <c r="F4" i="17"/>
  <c r="B17" i="17"/>
  <c r="A17" i="17" s="1"/>
  <c r="B14" i="16"/>
  <c r="B15" i="16" s="1"/>
  <c r="A121" i="22" l="1"/>
  <c r="B122" i="22"/>
  <c r="B16" i="16"/>
  <c r="A14" i="16"/>
  <c r="A15" i="16" s="1"/>
  <c r="A16" i="16" s="1"/>
  <c r="C14" i="16"/>
  <c r="D14" i="16"/>
  <c r="E14" i="16"/>
  <c r="B126" i="19"/>
  <c r="A125" i="19"/>
  <c r="B18" i="17"/>
  <c r="B19" i="17" s="1"/>
  <c r="B20" i="17" s="1"/>
  <c r="B17" i="16"/>
  <c r="E16" i="16"/>
  <c r="D16" i="16"/>
  <c r="F16" i="16" s="1"/>
  <c r="D15" i="16"/>
  <c r="E15" i="16"/>
  <c r="F15" i="16" s="1"/>
  <c r="G14" i="16"/>
  <c r="C15" i="16" s="1"/>
  <c r="A122" i="22" l="1"/>
  <c r="B123" i="22"/>
  <c r="F14" i="16"/>
  <c r="G15" i="16"/>
  <c r="C16" i="16" s="1"/>
  <c r="G16" i="16" s="1"/>
  <c r="A126" i="19"/>
  <c r="B127" i="19"/>
  <c r="A18" i="17"/>
  <c r="A19" i="17" s="1"/>
  <c r="D20" i="17"/>
  <c r="B21" i="17"/>
  <c r="E20" i="17"/>
  <c r="A20" i="17"/>
  <c r="B18" i="16"/>
  <c r="E17" i="16"/>
  <c r="C17" i="16"/>
  <c r="A17" i="16"/>
  <c r="D17" i="16"/>
  <c r="F17" i="16" s="1"/>
  <c r="A123" i="22" l="1"/>
  <c r="B124" i="22"/>
  <c r="G17" i="16"/>
  <c r="A127" i="19"/>
  <c r="B128" i="19"/>
  <c r="F20" i="17"/>
  <c r="B22" i="17"/>
  <c r="D21" i="17"/>
  <c r="A21" i="17"/>
  <c r="E21" i="17"/>
  <c r="D17" i="17"/>
  <c r="D18" i="17"/>
  <c r="E17" i="17"/>
  <c r="E19" i="17"/>
  <c r="D19" i="17"/>
  <c r="C17" i="17"/>
  <c r="E18" i="17"/>
  <c r="C18" i="16"/>
  <c r="A18" i="16"/>
  <c r="D18" i="16"/>
  <c r="B19" i="16"/>
  <c r="E18" i="16"/>
  <c r="B125" i="22" l="1"/>
  <c r="A124" i="22"/>
  <c r="G18" i="16"/>
  <c r="F18" i="16"/>
  <c r="B129" i="19"/>
  <c r="A128" i="19"/>
  <c r="F21" i="17"/>
  <c r="G17" i="17"/>
  <c r="C18" i="17" s="1"/>
  <c r="G18" i="17" s="1"/>
  <c r="C19" i="17" s="1"/>
  <c r="G19" i="17" s="1"/>
  <c r="C20" i="17" s="1"/>
  <c r="G20" i="17" s="1"/>
  <c r="C21" i="17" s="1"/>
  <c r="G21" i="17" s="1"/>
  <c r="C22" i="17" s="1"/>
  <c r="F17" i="17"/>
  <c r="F19" i="17"/>
  <c r="F18" i="17"/>
  <c r="B23" i="17"/>
  <c r="D22" i="17"/>
  <c r="A22" i="17"/>
  <c r="E22" i="17"/>
  <c r="D19" i="16"/>
  <c r="A19" i="16"/>
  <c r="B20" i="16"/>
  <c r="C19" i="16"/>
  <c r="E19" i="16"/>
  <c r="B126" i="22" l="1"/>
  <c r="A125" i="22"/>
  <c r="G19" i="16"/>
  <c r="F19" i="16"/>
  <c r="A129" i="19"/>
  <c r="B130" i="19"/>
  <c r="F22" i="17"/>
  <c r="G22" i="17"/>
  <c r="B24" i="17"/>
  <c r="E23" i="17"/>
  <c r="D23" i="17"/>
  <c r="C23" i="17"/>
  <c r="A23" i="17"/>
  <c r="E20" i="16"/>
  <c r="D20" i="16"/>
  <c r="F20" i="16" s="1"/>
  <c r="C20" i="16"/>
  <c r="A20" i="16"/>
  <c r="B21" i="16"/>
  <c r="G20" i="16"/>
  <c r="A126" i="22" l="1"/>
  <c r="B127" i="22"/>
  <c r="B131" i="19"/>
  <c r="A130" i="19"/>
  <c r="F23" i="17"/>
  <c r="G23" i="17"/>
  <c r="B25" i="17"/>
  <c r="E24" i="17"/>
  <c r="D24" i="17"/>
  <c r="F24" i="17" s="1"/>
  <c r="C24" i="17"/>
  <c r="G24" i="17" s="1"/>
  <c r="A24" i="17"/>
  <c r="D21" i="16"/>
  <c r="C21" i="16"/>
  <c r="B22" i="16"/>
  <c r="A21" i="16"/>
  <c r="E21" i="16"/>
  <c r="G21" i="16" s="1"/>
  <c r="B128" i="22" l="1"/>
  <c r="A127" i="22"/>
  <c r="F21" i="16"/>
  <c r="A131" i="19"/>
  <c r="B132" i="19"/>
  <c r="D25" i="17"/>
  <c r="A25" i="17"/>
  <c r="B26" i="17"/>
  <c r="E25" i="17"/>
  <c r="C25" i="17"/>
  <c r="B23" i="16"/>
  <c r="E22" i="16"/>
  <c r="C22" i="16"/>
  <c r="D22" i="16"/>
  <c r="F22" i="16" s="1"/>
  <c r="A22" i="16"/>
  <c r="B129" i="22" l="1"/>
  <c r="A128" i="22"/>
  <c r="G22" i="16"/>
  <c r="B133" i="19"/>
  <c r="A132" i="19"/>
  <c r="G25" i="17"/>
  <c r="F25" i="17"/>
  <c r="D26" i="17"/>
  <c r="E26" i="17"/>
  <c r="C26" i="17"/>
  <c r="G26" i="17" s="1"/>
  <c r="B27" i="17"/>
  <c r="A26" i="17"/>
  <c r="A23" i="16"/>
  <c r="B24" i="16"/>
  <c r="D23" i="16"/>
  <c r="E23" i="16"/>
  <c r="C23" i="16"/>
  <c r="A129" i="22" l="1"/>
  <c r="B130" i="22"/>
  <c r="G23" i="16"/>
  <c r="F23" i="16"/>
  <c r="B134" i="19"/>
  <c r="A133" i="19"/>
  <c r="F26" i="17"/>
  <c r="E27" i="17"/>
  <c r="C27" i="17"/>
  <c r="D27" i="17"/>
  <c r="B28" i="17"/>
  <c r="A27" i="17"/>
  <c r="A24" i="16"/>
  <c r="B25" i="16"/>
  <c r="E24" i="16"/>
  <c r="D24" i="16"/>
  <c r="F24" i="16" s="1"/>
  <c r="C24" i="16"/>
  <c r="G24" i="16" s="1"/>
  <c r="B131" i="22" l="1"/>
  <c r="A130" i="22"/>
  <c r="A134" i="19"/>
  <c r="B135" i="19"/>
  <c r="G27" i="17"/>
  <c r="F27" i="17"/>
  <c r="B29" i="17"/>
  <c r="C28" i="17"/>
  <c r="A28" i="17"/>
  <c r="E28" i="17"/>
  <c r="G28" i="17" s="1"/>
  <c r="D28" i="17"/>
  <c r="B26" i="16"/>
  <c r="E25" i="16"/>
  <c r="D25" i="16"/>
  <c r="F25" i="16" s="1"/>
  <c r="C25" i="16"/>
  <c r="A25" i="16"/>
  <c r="B132" i="22" l="1"/>
  <c r="A131" i="22"/>
  <c r="G25" i="16"/>
  <c r="B136" i="19"/>
  <c r="A135" i="19"/>
  <c r="F28" i="17"/>
  <c r="B30" i="17"/>
  <c r="E29" i="17"/>
  <c r="A29" i="17"/>
  <c r="C29" i="17"/>
  <c r="D29" i="17"/>
  <c r="F29" i="17" s="1"/>
  <c r="C26" i="16"/>
  <c r="D26" i="16"/>
  <c r="B27" i="16"/>
  <c r="E26" i="16"/>
  <c r="F26" i="16" s="1"/>
  <c r="A26" i="16"/>
  <c r="A132" i="22" l="1"/>
  <c r="B133" i="22"/>
  <c r="B137" i="19"/>
  <c r="A136" i="19"/>
  <c r="G29" i="17"/>
  <c r="A30" i="17"/>
  <c r="C30" i="17"/>
  <c r="B31" i="17"/>
  <c r="E30" i="17"/>
  <c r="G30" i="17" s="1"/>
  <c r="D30" i="17"/>
  <c r="F30" i="17" s="1"/>
  <c r="E27" i="16"/>
  <c r="D27" i="16"/>
  <c r="F27" i="16" s="1"/>
  <c r="B28" i="16"/>
  <c r="A27" i="16"/>
  <c r="G26" i="16"/>
  <c r="C27" i="16" s="1"/>
  <c r="G27" i="16" s="1"/>
  <c r="B134" i="22" l="1"/>
  <c r="A133" i="22"/>
  <c r="A137" i="19"/>
  <c r="B138" i="19"/>
  <c r="A31" i="17"/>
  <c r="E31" i="17"/>
  <c r="D31" i="17"/>
  <c r="B32" i="17"/>
  <c r="C31" i="17"/>
  <c r="E28" i="16"/>
  <c r="A28" i="16"/>
  <c r="C28" i="16"/>
  <c r="G28" i="16" s="1"/>
  <c r="D28" i="16"/>
  <c r="F28" i="16" s="1"/>
  <c r="B29" i="16"/>
  <c r="B135" i="22" l="1"/>
  <c r="A134" i="22"/>
  <c r="A138" i="19"/>
  <c r="B139" i="19"/>
  <c r="F31" i="17"/>
  <c r="G31" i="17"/>
  <c r="C32" i="17" s="1"/>
  <c r="E32" i="17"/>
  <c r="B33" i="17"/>
  <c r="D32" i="17"/>
  <c r="F32" i="17" s="1"/>
  <c r="A32" i="17"/>
  <c r="B30" i="16"/>
  <c r="E29" i="16"/>
  <c r="D29" i="16"/>
  <c r="F29" i="16" s="1"/>
  <c r="A29" i="16"/>
  <c r="C29" i="16"/>
  <c r="G29" i="16" s="1"/>
  <c r="A135" i="22" l="1"/>
  <c r="B136" i="22"/>
  <c r="B140" i="19"/>
  <c r="A139" i="19"/>
  <c r="G32" i="17"/>
  <c r="C33" i="17"/>
  <c r="B34" i="17"/>
  <c r="E33" i="17"/>
  <c r="D33" i="17"/>
  <c r="A33" i="17"/>
  <c r="B31" i="16"/>
  <c r="D30" i="16"/>
  <c r="C30" i="16"/>
  <c r="G30" i="16" s="1"/>
  <c r="A30" i="16"/>
  <c r="E30" i="16"/>
  <c r="B137" i="22" l="1"/>
  <c r="A136" i="22"/>
  <c r="F30" i="16"/>
  <c r="A140" i="19"/>
  <c r="B141" i="19"/>
  <c r="G33" i="17"/>
  <c r="F33" i="17"/>
  <c r="E34" i="17"/>
  <c r="G34" i="17" s="1"/>
  <c r="B35" i="17"/>
  <c r="C34" i="17"/>
  <c r="A34" i="17"/>
  <c r="D34" i="17"/>
  <c r="F34" i="17" s="1"/>
  <c r="C31" i="16"/>
  <c r="B32" i="16"/>
  <c r="E31" i="16"/>
  <c r="G31" i="16" s="1"/>
  <c r="D31" i="16"/>
  <c r="F31" i="16" s="1"/>
  <c r="A31" i="16"/>
  <c r="B138" i="22" l="1"/>
  <c r="A137" i="22"/>
  <c r="B142" i="19"/>
  <c r="A141" i="19"/>
  <c r="E35" i="17"/>
  <c r="D35" i="17"/>
  <c r="A35" i="17"/>
  <c r="B36" i="17"/>
  <c r="C35" i="17"/>
  <c r="B33" i="16"/>
  <c r="E32" i="16"/>
  <c r="D32" i="16"/>
  <c r="F32" i="16" s="1"/>
  <c r="C32" i="16"/>
  <c r="G32" i="16" s="1"/>
  <c r="A32" i="16"/>
  <c r="A138" i="22" l="1"/>
  <c r="B139" i="22"/>
  <c r="A142" i="19"/>
  <c r="B143" i="19"/>
  <c r="G35" i="17"/>
  <c r="C36" i="17" s="1"/>
  <c r="F35" i="17"/>
  <c r="E36" i="17"/>
  <c r="B37" i="17"/>
  <c r="D36" i="17"/>
  <c r="A36" i="17"/>
  <c r="E33" i="16"/>
  <c r="D33" i="16"/>
  <c r="F33" i="16" s="1"/>
  <c r="C33" i="16"/>
  <c r="G33" i="16" s="1"/>
  <c r="A33" i="16"/>
  <c r="B34" i="16"/>
  <c r="A139" i="22" l="1"/>
  <c r="B140" i="22"/>
  <c r="A143" i="19"/>
  <c r="B144" i="19"/>
  <c r="G36" i="17"/>
  <c r="F36" i="17"/>
  <c r="B38" i="17"/>
  <c r="A37" i="17"/>
  <c r="E37" i="17"/>
  <c r="D37" i="17"/>
  <c r="F37" i="17" s="1"/>
  <c r="C37" i="17"/>
  <c r="G37" i="17" s="1"/>
  <c r="B35" i="16"/>
  <c r="E34" i="16"/>
  <c r="D34" i="16"/>
  <c r="A34" i="16"/>
  <c r="C34" i="16"/>
  <c r="G34" i="16" s="1"/>
  <c r="B141" i="22" l="1"/>
  <c r="A140" i="22"/>
  <c r="F34" i="16"/>
  <c r="A144" i="19"/>
  <c r="B145" i="19"/>
  <c r="B39" i="17"/>
  <c r="D38" i="17"/>
  <c r="E38" i="17"/>
  <c r="C38" i="17"/>
  <c r="A38" i="17"/>
  <c r="D35" i="16"/>
  <c r="B36" i="16"/>
  <c r="C35" i="16"/>
  <c r="A35" i="16"/>
  <c r="E35" i="16"/>
  <c r="G35" i="16" s="1"/>
  <c r="B142" i="22" l="1"/>
  <c r="A141" i="22"/>
  <c r="A145" i="19"/>
  <c r="B146" i="19"/>
  <c r="G38" i="17"/>
  <c r="F38" i="17"/>
  <c r="B40" i="17"/>
  <c r="E39" i="17"/>
  <c r="D39" i="17"/>
  <c r="C39" i="17"/>
  <c r="G39" i="17" s="1"/>
  <c r="A39" i="17"/>
  <c r="F35" i="16"/>
  <c r="A36" i="16"/>
  <c r="B37" i="16"/>
  <c r="E36" i="16"/>
  <c r="D36" i="16"/>
  <c r="F36" i="16" s="1"/>
  <c r="C36" i="16"/>
  <c r="G36" i="16" s="1"/>
  <c r="A142" i="22" l="1"/>
  <c r="B143" i="22"/>
  <c r="B147" i="19"/>
  <c r="A146" i="19"/>
  <c r="F39" i="17"/>
  <c r="D40" i="17"/>
  <c r="B41" i="17"/>
  <c r="C40" i="17"/>
  <c r="E40" i="17"/>
  <c r="G40" i="17" s="1"/>
  <c r="A40" i="17"/>
  <c r="E37" i="16"/>
  <c r="D37" i="16"/>
  <c r="F37" i="16" s="1"/>
  <c r="C37" i="16"/>
  <c r="G37" i="16" s="1"/>
  <c r="A37" i="16"/>
  <c r="B38" i="16"/>
  <c r="A143" i="22" l="1"/>
  <c r="B144" i="22"/>
  <c r="A147" i="19"/>
  <c r="B148" i="19"/>
  <c r="F40" i="17"/>
  <c r="D41" i="17"/>
  <c r="B42" i="17"/>
  <c r="C41" i="17"/>
  <c r="A41" i="17"/>
  <c r="E41" i="17"/>
  <c r="E38" i="16"/>
  <c r="D38" i="16"/>
  <c r="A38" i="16"/>
  <c r="C38" i="16"/>
  <c r="G38" i="16" s="1"/>
  <c r="F38" i="16"/>
  <c r="B39" i="16"/>
  <c r="B145" i="22" l="1"/>
  <c r="A144" i="22"/>
  <c r="B149" i="19"/>
  <c r="A148" i="19"/>
  <c r="G41" i="17"/>
  <c r="F41" i="17"/>
  <c r="D42" i="17"/>
  <c r="A42" i="17"/>
  <c r="B43" i="17"/>
  <c r="E42" i="17"/>
  <c r="F42" i="17" s="1"/>
  <c r="C42" i="17"/>
  <c r="B40" i="16"/>
  <c r="C39" i="16"/>
  <c r="E39" i="16"/>
  <c r="D39" i="16"/>
  <c r="F39" i="16" s="1"/>
  <c r="A39" i="16"/>
  <c r="A145" i="22" l="1"/>
  <c r="B146" i="22"/>
  <c r="G39" i="16"/>
  <c r="B150" i="19"/>
  <c r="A149" i="19"/>
  <c r="G42" i="17"/>
  <c r="C43" i="17"/>
  <c r="A43" i="17"/>
  <c r="B44" i="17"/>
  <c r="D43" i="17"/>
  <c r="E43" i="17"/>
  <c r="G43" i="17" s="1"/>
  <c r="A40" i="16"/>
  <c r="C40" i="16"/>
  <c r="D40" i="16"/>
  <c r="B41" i="16"/>
  <c r="E40" i="16"/>
  <c r="B147" i="22" l="1"/>
  <c r="A146" i="22"/>
  <c r="F40" i="16"/>
  <c r="G40" i="16"/>
  <c r="A150" i="19"/>
  <c r="B151" i="19"/>
  <c r="F43" i="17"/>
  <c r="E44" i="17"/>
  <c r="D44" i="17"/>
  <c r="F44" i="17" s="1"/>
  <c r="B45" i="17"/>
  <c r="A44" i="17"/>
  <c r="C44" i="17"/>
  <c r="G44" i="17" s="1"/>
  <c r="A41" i="16"/>
  <c r="B42" i="16"/>
  <c r="C41" i="16"/>
  <c r="E41" i="16"/>
  <c r="D41" i="16"/>
  <c r="A147" i="22" l="1"/>
  <c r="B148" i="22"/>
  <c r="G41" i="16"/>
  <c r="F41" i="16"/>
  <c r="B152" i="19"/>
  <c r="A151" i="19"/>
  <c r="E45" i="17"/>
  <c r="C45" i="17"/>
  <c r="G45" i="17" s="1"/>
  <c r="A45" i="17"/>
  <c r="B46" i="17"/>
  <c r="D45" i="17"/>
  <c r="F45" i="17" s="1"/>
  <c r="C42" i="16"/>
  <c r="E42" i="16"/>
  <c r="D42" i="16"/>
  <c r="F42" i="16" s="1"/>
  <c r="A42" i="16"/>
  <c r="B43" i="16"/>
  <c r="G42" i="16"/>
  <c r="B149" i="22" l="1"/>
  <c r="A148" i="22"/>
  <c r="A152" i="19"/>
  <c r="B153" i="19"/>
  <c r="A46" i="17"/>
  <c r="B47" i="17"/>
  <c r="D46" i="17"/>
  <c r="C46" i="17"/>
  <c r="E46" i="17"/>
  <c r="G46" i="17" s="1"/>
  <c r="D43" i="16"/>
  <c r="C43" i="16"/>
  <c r="B44" i="16"/>
  <c r="E43" i="16"/>
  <c r="G43" i="16" s="1"/>
  <c r="A43" i="16"/>
  <c r="B150" i="22" l="1"/>
  <c r="A149" i="22"/>
  <c r="B154" i="19"/>
  <c r="A153" i="19"/>
  <c r="F46" i="17"/>
  <c r="A47" i="17"/>
  <c r="B48" i="17"/>
  <c r="D47" i="17"/>
  <c r="C47" i="17"/>
  <c r="E47" i="17"/>
  <c r="F43" i="16"/>
  <c r="E44" i="16"/>
  <c r="B45" i="16"/>
  <c r="D44" i="16"/>
  <c r="F44" i="16" s="1"/>
  <c r="C44" i="16"/>
  <c r="G44" i="16" s="1"/>
  <c r="A44" i="16"/>
  <c r="B151" i="22" l="1"/>
  <c r="A150" i="22"/>
  <c r="B155" i="19"/>
  <c r="A154" i="19"/>
  <c r="F47" i="17"/>
  <c r="G47" i="17"/>
  <c r="C48" i="17"/>
  <c r="E48" i="17"/>
  <c r="G48" i="17" s="1"/>
  <c r="B49" i="17"/>
  <c r="D48" i="17"/>
  <c r="F48" i="17" s="1"/>
  <c r="A48" i="17"/>
  <c r="A45" i="16"/>
  <c r="C45" i="16"/>
  <c r="B46" i="16"/>
  <c r="E45" i="16"/>
  <c r="D45" i="16"/>
  <c r="A151" i="22" l="1"/>
  <c r="B152" i="22"/>
  <c r="F45" i="16"/>
  <c r="G45" i="16"/>
  <c r="B156" i="19"/>
  <c r="A155" i="19"/>
  <c r="C49" i="17"/>
  <c r="A49" i="17"/>
  <c r="B50" i="17"/>
  <c r="E49" i="17"/>
  <c r="G49" i="17" s="1"/>
  <c r="D49" i="17"/>
  <c r="E46" i="16"/>
  <c r="B47" i="16"/>
  <c r="D46" i="16"/>
  <c r="F46" i="16" s="1"/>
  <c r="C46" i="16"/>
  <c r="G46" i="16" s="1"/>
  <c r="A46" i="16"/>
  <c r="A152" i="22" l="1"/>
  <c r="B153" i="22"/>
  <c r="A156" i="19"/>
  <c r="B157" i="19"/>
  <c r="F49" i="17"/>
  <c r="E50" i="17"/>
  <c r="B51" i="17"/>
  <c r="A50" i="17"/>
  <c r="C50" i="17"/>
  <c r="G50" i="17" s="1"/>
  <c r="D50" i="17"/>
  <c r="F50" i="17" s="1"/>
  <c r="B48" i="16"/>
  <c r="E47" i="16"/>
  <c r="D47" i="16"/>
  <c r="F47" i="16" s="1"/>
  <c r="C47" i="16"/>
  <c r="A47" i="16"/>
  <c r="A153" i="22" l="1"/>
  <c r="B154" i="22"/>
  <c r="G47" i="16"/>
  <c r="A157" i="19"/>
  <c r="B158" i="19"/>
  <c r="E51" i="17"/>
  <c r="B52" i="17"/>
  <c r="D51" i="17"/>
  <c r="F51" i="17" s="1"/>
  <c r="C51" i="17"/>
  <c r="G51" i="17" s="1"/>
  <c r="A51" i="17"/>
  <c r="B49" i="16"/>
  <c r="C48" i="16"/>
  <c r="E48" i="16"/>
  <c r="G48" i="16" s="1"/>
  <c r="D48" i="16"/>
  <c r="F48" i="16" s="1"/>
  <c r="A48" i="16"/>
  <c r="A154" i="22" l="1"/>
  <c r="B155" i="22"/>
  <c r="A158" i="19"/>
  <c r="B159" i="19"/>
  <c r="E52" i="17"/>
  <c r="D52" i="17"/>
  <c r="F52" i="17" s="1"/>
  <c r="C52" i="17"/>
  <c r="G52" i="17" s="1"/>
  <c r="B53" i="17"/>
  <c r="A52" i="17"/>
  <c r="B50" i="16"/>
  <c r="E49" i="16"/>
  <c r="D49" i="16"/>
  <c r="A49" i="16"/>
  <c r="C49" i="16"/>
  <c r="G49" i="16" s="1"/>
  <c r="A155" i="22" l="1"/>
  <c r="B156" i="22"/>
  <c r="F49" i="16"/>
  <c r="B160" i="19"/>
  <c r="A159" i="19"/>
  <c r="D53" i="17"/>
  <c r="A53" i="17"/>
  <c r="B54" i="17"/>
  <c r="E53" i="17"/>
  <c r="C53" i="17"/>
  <c r="A50" i="16"/>
  <c r="E50" i="16"/>
  <c r="D50" i="16"/>
  <c r="C50" i="16"/>
  <c r="G50" i="16" s="1"/>
  <c r="B51" i="16"/>
  <c r="A156" i="22" l="1"/>
  <c r="B157" i="22"/>
  <c r="F50" i="16"/>
  <c r="B161" i="19"/>
  <c r="A160" i="19"/>
  <c r="G53" i="17"/>
  <c r="C54" i="17" s="1"/>
  <c r="F53" i="17"/>
  <c r="B55" i="17"/>
  <c r="D54" i="17"/>
  <c r="A54" i="17"/>
  <c r="E54" i="17"/>
  <c r="E51" i="16"/>
  <c r="B52" i="16"/>
  <c r="D51" i="16"/>
  <c r="F51" i="16" s="1"/>
  <c r="A51" i="16"/>
  <c r="C51" i="16"/>
  <c r="G51" i="16" s="1"/>
  <c r="A157" i="22" l="1"/>
  <c r="B158" i="22"/>
  <c r="A161" i="19"/>
  <c r="B162" i="19"/>
  <c r="G54" i="17"/>
  <c r="F54" i="17"/>
  <c r="B56" i="17"/>
  <c r="C55" i="17"/>
  <c r="A55" i="17"/>
  <c r="E55" i="17"/>
  <c r="G55" i="17" s="1"/>
  <c r="D55" i="17"/>
  <c r="F55" i="17"/>
  <c r="A52" i="16"/>
  <c r="E52" i="16"/>
  <c r="D52" i="16"/>
  <c r="F52" i="16" s="1"/>
  <c r="C52" i="16"/>
  <c r="B53" i="16"/>
  <c r="A158" i="22" l="1"/>
  <c r="B159" i="22"/>
  <c r="G52" i="16"/>
  <c r="B163" i="19"/>
  <c r="A162" i="19"/>
  <c r="D56" i="17"/>
  <c r="A56" i="17"/>
  <c r="E56" i="17"/>
  <c r="F56" i="17" s="1"/>
  <c r="C56" i="17"/>
  <c r="B57" i="17"/>
  <c r="D53" i="16"/>
  <c r="C53" i="16"/>
  <c r="B54" i="16"/>
  <c r="E53" i="16"/>
  <c r="G53" i="16" s="1"/>
  <c r="A53" i="16"/>
  <c r="A159" i="22" l="1"/>
  <c r="B160" i="22"/>
  <c r="A163" i="19"/>
  <c r="B164" i="19"/>
  <c r="G56" i="17"/>
  <c r="D57" i="17"/>
  <c r="E57" i="17"/>
  <c r="F57" i="17" s="1"/>
  <c r="C57" i="17"/>
  <c r="A57" i="17"/>
  <c r="B58" i="17"/>
  <c r="F53" i="16"/>
  <c r="C54" i="16"/>
  <c r="A54" i="16"/>
  <c r="B55" i="16"/>
  <c r="D54" i="16"/>
  <c r="E54" i="16"/>
  <c r="G54" i="16" s="1"/>
  <c r="A160" i="22" l="1"/>
  <c r="B161" i="22"/>
  <c r="F54" i="16"/>
  <c r="B165" i="19"/>
  <c r="A164" i="19"/>
  <c r="G57" i="17"/>
  <c r="C58" i="17" s="1"/>
  <c r="D58" i="17"/>
  <c r="A58" i="17"/>
  <c r="B59" i="17"/>
  <c r="E58" i="17"/>
  <c r="F58" i="17" s="1"/>
  <c r="C55" i="16"/>
  <c r="A55" i="16"/>
  <c r="B56" i="16"/>
  <c r="E55" i="16"/>
  <c r="D55" i="16"/>
  <c r="F55" i="16" s="1"/>
  <c r="A161" i="22" l="1"/>
  <c r="B162" i="22"/>
  <c r="G55" i="16"/>
  <c r="A165" i="19"/>
  <c r="B166" i="19"/>
  <c r="G58" i="17"/>
  <c r="C59" i="17" s="1"/>
  <c r="A59" i="17"/>
  <c r="B60" i="17"/>
  <c r="D59" i="17"/>
  <c r="E59" i="17"/>
  <c r="E56" i="16"/>
  <c r="D56" i="16"/>
  <c r="A56" i="16"/>
  <c r="B57" i="16"/>
  <c r="C56" i="16"/>
  <c r="G56" i="16"/>
  <c r="F56" i="16"/>
  <c r="B163" i="22" l="1"/>
  <c r="A162" i="22"/>
  <c r="B167" i="19"/>
  <c r="A166" i="19"/>
  <c r="F59" i="17"/>
  <c r="G59" i="17"/>
  <c r="D60" i="17"/>
  <c r="C60" i="17"/>
  <c r="E60" i="17"/>
  <c r="A60" i="17"/>
  <c r="B61" i="17"/>
  <c r="G60" i="17"/>
  <c r="E57" i="16"/>
  <c r="A57" i="16"/>
  <c r="D57" i="16"/>
  <c r="F57" i="16" s="1"/>
  <c r="C57" i="16"/>
  <c r="B58" i="16"/>
  <c r="B164" i="22" l="1"/>
  <c r="A163" i="22"/>
  <c r="G57" i="16"/>
  <c r="B168" i="19"/>
  <c r="A167" i="19"/>
  <c r="F60" i="17"/>
  <c r="E61" i="17"/>
  <c r="C61" i="17"/>
  <c r="B62" i="17"/>
  <c r="D61" i="17"/>
  <c r="F61" i="17" s="1"/>
  <c r="A61" i="17"/>
  <c r="G61" i="17"/>
  <c r="E58" i="16"/>
  <c r="F58" i="16" s="1"/>
  <c r="D58" i="16"/>
  <c r="B59" i="16"/>
  <c r="C58" i="16"/>
  <c r="G58" i="16" s="1"/>
  <c r="A58" i="16"/>
  <c r="B165" i="22" l="1"/>
  <c r="A164" i="22"/>
  <c r="A168" i="19"/>
  <c r="B169" i="19"/>
  <c r="A62" i="17"/>
  <c r="B63" i="17"/>
  <c r="E62" i="17"/>
  <c r="D62" i="17"/>
  <c r="C62" i="17"/>
  <c r="A59" i="16"/>
  <c r="B60" i="16"/>
  <c r="E59" i="16"/>
  <c r="D59" i="16"/>
  <c r="C59" i="16"/>
  <c r="B166" i="22" l="1"/>
  <c r="A165" i="22"/>
  <c r="G59" i="16"/>
  <c r="F59" i="16"/>
  <c r="A169" i="19"/>
  <c r="B170" i="19"/>
  <c r="F62" i="17"/>
  <c r="G62" i="17"/>
  <c r="A63" i="17"/>
  <c r="B64" i="17"/>
  <c r="C63" i="17"/>
  <c r="E63" i="17"/>
  <c r="D63" i="17"/>
  <c r="B61" i="16"/>
  <c r="D60" i="16"/>
  <c r="C60" i="16"/>
  <c r="A60" i="16"/>
  <c r="E60" i="16"/>
  <c r="B167" i="22" l="1"/>
  <c r="A166" i="22"/>
  <c r="F60" i="16"/>
  <c r="B171" i="19"/>
  <c r="A170" i="19"/>
  <c r="F63" i="17"/>
  <c r="G63" i="17"/>
  <c r="C64" i="17"/>
  <c r="D64" i="17"/>
  <c r="A64" i="17"/>
  <c r="B65" i="17"/>
  <c r="E64" i="17"/>
  <c r="F64" i="17" s="1"/>
  <c r="G60" i="16"/>
  <c r="C61" i="16" s="1"/>
  <c r="D61" i="16"/>
  <c r="A61" i="16"/>
  <c r="B62" i="16"/>
  <c r="E61" i="16"/>
  <c r="A167" i="22" l="1"/>
  <c r="B168" i="22"/>
  <c r="G61" i="16"/>
  <c r="B172" i="19"/>
  <c r="A171" i="19"/>
  <c r="G64" i="17"/>
  <c r="C65" i="17" s="1"/>
  <c r="E65" i="17"/>
  <c r="D65" i="17"/>
  <c r="A65" i="17"/>
  <c r="B66" i="17"/>
  <c r="F61" i="16"/>
  <c r="E62" i="16"/>
  <c r="D62" i="16"/>
  <c r="F62" i="16" s="1"/>
  <c r="C62" i="16"/>
  <c r="G62" i="16" s="1"/>
  <c r="A62" i="16"/>
  <c r="B63" i="16"/>
  <c r="A168" i="22" l="1"/>
  <c r="B169" i="22"/>
  <c r="A172" i="19"/>
  <c r="B173" i="19"/>
  <c r="F65" i="17"/>
  <c r="G65" i="17"/>
  <c r="E66" i="17"/>
  <c r="D66" i="17"/>
  <c r="A66" i="17"/>
  <c r="B67" i="17"/>
  <c r="C66" i="17"/>
  <c r="G66" i="17" s="1"/>
  <c r="D63" i="16"/>
  <c r="A63" i="16"/>
  <c r="C63" i="16"/>
  <c r="E63" i="16"/>
  <c r="F63" i="16" s="1"/>
  <c r="A169" i="22" l="1"/>
  <c r="B170" i="22"/>
  <c r="G63" i="16"/>
  <c r="B174" i="19"/>
  <c r="A173" i="19"/>
  <c r="F66" i="17"/>
  <c r="E67" i="17"/>
  <c r="B68" i="17"/>
  <c r="D67" i="17"/>
  <c r="A67" i="17"/>
  <c r="C67" i="17"/>
  <c r="G67" i="17" s="1"/>
  <c r="H67" i="17" s="1"/>
  <c r="E8" i="19" s="1"/>
  <c r="E11" i="19" s="1"/>
  <c r="B65" i="16"/>
  <c r="C17" i="19" l="1"/>
  <c r="A170" i="22"/>
  <c r="B171" i="22"/>
  <c r="B175" i="19"/>
  <c r="A174" i="19"/>
  <c r="F67" i="17"/>
  <c r="B69" i="17"/>
  <c r="C68" i="17"/>
  <c r="A68" i="17"/>
  <c r="E68" i="17"/>
  <c r="D68" i="17"/>
  <c r="E65" i="16"/>
  <c r="G65" i="16" s="1"/>
  <c r="D65" i="16"/>
  <c r="F65" i="16" s="1"/>
  <c r="C65" i="16"/>
  <c r="A65" i="16"/>
  <c r="B66" i="16"/>
  <c r="A171" i="22" l="1"/>
  <c r="B172" i="22"/>
  <c r="B176" i="19"/>
  <c r="A175" i="19"/>
  <c r="F68" i="17"/>
  <c r="G68" i="17"/>
  <c r="D69" i="17"/>
  <c r="C69" i="17"/>
  <c r="A69" i="17"/>
  <c r="B70" i="17"/>
  <c r="E69" i="17"/>
  <c r="C66" i="16"/>
  <c r="E66" i="16"/>
  <c r="G66" i="16" s="1"/>
  <c r="D66" i="16"/>
  <c r="B67" i="16"/>
  <c r="A66" i="16"/>
  <c r="F66" i="16" l="1"/>
  <c r="B173" i="22"/>
  <c r="A172" i="22"/>
  <c r="A176" i="19"/>
  <c r="B177" i="19"/>
  <c r="F69" i="17"/>
  <c r="G69" i="17"/>
  <c r="B71" i="17"/>
  <c r="E70" i="17"/>
  <c r="D70" i="17"/>
  <c r="F70" i="17" s="1"/>
  <c r="C70" i="17"/>
  <c r="G70" i="17" s="1"/>
  <c r="A70" i="17"/>
  <c r="B68" i="16"/>
  <c r="E67" i="16"/>
  <c r="D67" i="16"/>
  <c r="C67" i="16"/>
  <c r="A67" i="16"/>
  <c r="F67" i="16" l="1"/>
  <c r="A173" i="22"/>
  <c r="B174" i="22"/>
  <c r="G67" i="16"/>
  <c r="C68" i="16" s="1"/>
  <c r="B178" i="19"/>
  <c r="A177" i="19"/>
  <c r="B72" i="17"/>
  <c r="E71" i="17"/>
  <c r="D71" i="17"/>
  <c r="F71" i="17" s="1"/>
  <c r="C71" i="17"/>
  <c r="G71" i="17" s="1"/>
  <c r="A71" i="17"/>
  <c r="A68" i="16"/>
  <c r="B69" i="16"/>
  <c r="E68" i="16"/>
  <c r="D68" i="16"/>
  <c r="F68" i="16" s="1"/>
  <c r="G68" i="16" l="1"/>
  <c r="B175" i="22"/>
  <c r="A174" i="22"/>
  <c r="A178" i="19"/>
  <c r="B179" i="19"/>
  <c r="A72" i="17"/>
  <c r="B73" i="17"/>
  <c r="E72" i="17"/>
  <c r="D72" i="17"/>
  <c r="F72" i="17" s="1"/>
  <c r="C72" i="17"/>
  <c r="G72" i="17" s="1"/>
  <c r="A69" i="16"/>
  <c r="B70" i="16"/>
  <c r="E69" i="16"/>
  <c r="C69" i="16"/>
  <c r="D69" i="16"/>
  <c r="F69" i="16" s="1"/>
  <c r="B176" i="22" l="1"/>
  <c r="A175" i="22"/>
  <c r="G69" i="16"/>
  <c r="C70" i="16" s="1"/>
  <c r="A179" i="19"/>
  <c r="B180" i="19"/>
  <c r="D73" i="17"/>
  <c r="E73" i="17"/>
  <c r="C73" i="17"/>
  <c r="A73" i="17"/>
  <c r="B74" i="17"/>
  <c r="B71" i="16"/>
  <c r="E70" i="16"/>
  <c r="D70" i="16"/>
  <c r="F70" i="16" s="1"/>
  <c r="A70" i="16"/>
  <c r="G70" i="16" l="1"/>
  <c r="A176" i="22"/>
  <c r="B177" i="22"/>
  <c r="B181" i="19"/>
  <c r="A180" i="19"/>
  <c r="G73" i="17"/>
  <c r="C74" i="17" s="1"/>
  <c r="F73" i="17"/>
  <c r="D74" i="17"/>
  <c r="B75" i="17"/>
  <c r="E74" i="17"/>
  <c r="A74" i="17"/>
  <c r="E71" i="16"/>
  <c r="B72" i="16"/>
  <c r="D71" i="16"/>
  <c r="F71" i="16" s="1"/>
  <c r="C71" i="16"/>
  <c r="G71" i="16" s="1"/>
  <c r="A71" i="16"/>
  <c r="B178" i="22" l="1"/>
  <c r="A177" i="22"/>
  <c r="B182" i="19"/>
  <c r="A181" i="19"/>
  <c r="G74" i="17"/>
  <c r="B76" i="17"/>
  <c r="E75" i="17"/>
  <c r="D75" i="17"/>
  <c r="F75" i="17" s="1"/>
  <c r="C75" i="17"/>
  <c r="G75" i="17" s="1"/>
  <c r="A75" i="17"/>
  <c r="F74" i="17"/>
  <c r="E72" i="16"/>
  <c r="B73" i="16"/>
  <c r="D72" i="16"/>
  <c r="F72" i="16" s="1"/>
  <c r="C72" i="16"/>
  <c r="A72" i="16"/>
  <c r="G72" i="16" l="1"/>
  <c r="B179" i="22"/>
  <c r="A178" i="22"/>
  <c r="A182" i="19"/>
  <c r="B183" i="19"/>
  <c r="C76" i="17"/>
  <c r="A76" i="17"/>
  <c r="D76" i="17"/>
  <c r="B77" i="17"/>
  <c r="E76" i="17"/>
  <c r="G76" i="17" s="1"/>
  <c r="E73" i="16"/>
  <c r="B74" i="16"/>
  <c r="D73" i="16"/>
  <c r="C73" i="16"/>
  <c r="G73" i="16" s="1"/>
  <c r="A73" i="16"/>
  <c r="F73" i="16" l="1"/>
  <c r="B180" i="22"/>
  <c r="A179" i="22"/>
  <c r="A183" i="19"/>
  <c r="B184" i="19"/>
  <c r="F76" i="17"/>
  <c r="B78" i="17"/>
  <c r="C77" i="17"/>
  <c r="A77" i="17"/>
  <c r="E77" i="17"/>
  <c r="G77" i="17" s="1"/>
  <c r="D77" i="17"/>
  <c r="F77" i="17" s="1"/>
  <c r="C74" i="16"/>
  <c r="B75" i="16"/>
  <c r="D74" i="16"/>
  <c r="A74" i="16"/>
  <c r="E74" i="16"/>
  <c r="F74" i="16" s="1"/>
  <c r="A180" i="22" l="1"/>
  <c r="B181" i="22"/>
  <c r="G74" i="16"/>
  <c r="C75" i="16" s="1"/>
  <c r="A184" i="19"/>
  <c r="B185" i="19"/>
  <c r="A78" i="17"/>
  <c r="B79" i="17"/>
  <c r="E78" i="17"/>
  <c r="D78" i="17"/>
  <c r="F78" i="17" s="1"/>
  <c r="C78" i="17"/>
  <c r="G78" i="17" s="1"/>
  <c r="B76" i="16"/>
  <c r="E75" i="16"/>
  <c r="D75" i="16"/>
  <c r="A75" i="16"/>
  <c r="A181" i="22" l="1"/>
  <c r="B182" i="22"/>
  <c r="F75" i="16"/>
  <c r="G75" i="16"/>
  <c r="C76" i="16" s="1"/>
  <c r="B186" i="19"/>
  <c r="A185" i="19"/>
  <c r="A79" i="17"/>
  <c r="E79" i="17"/>
  <c r="B80" i="17"/>
  <c r="D79" i="17"/>
  <c r="C79" i="17"/>
  <c r="B77" i="16"/>
  <c r="A76" i="16"/>
  <c r="D76" i="16"/>
  <c r="E76" i="16"/>
  <c r="B183" i="22" l="1"/>
  <c r="A182" i="22"/>
  <c r="F76" i="16"/>
  <c r="G76" i="16"/>
  <c r="C77" i="16" s="1"/>
  <c r="B187" i="19"/>
  <c r="A186" i="19"/>
  <c r="G79" i="17"/>
  <c r="F79" i="17"/>
  <c r="C80" i="17"/>
  <c r="E80" i="17"/>
  <c r="G80" i="17" s="1"/>
  <c r="A80" i="17"/>
  <c r="B81" i="17"/>
  <c r="D80" i="17"/>
  <c r="F80" i="17" s="1"/>
  <c r="B78" i="16"/>
  <c r="E77" i="16"/>
  <c r="D77" i="16"/>
  <c r="F77" i="16" s="1"/>
  <c r="A77" i="16"/>
  <c r="A183" i="22" l="1"/>
  <c r="B184" i="22"/>
  <c r="G77" i="16"/>
  <c r="A187" i="19"/>
  <c r="B188" i="19"/>
  <c r="E81" i="17"/>
  <c r="D81" i="17"/>
  <c r="C81" i="17"/>
  <c r="B82" i="17"/>
  <c r="A81" i="17"/>
  <c r="D78" i="16"/>
  <c r="E78" i="16"/>
  <c r="F78" i="16" s="1"/>
  <c r="C78" i="16"/>
  <c r="A78" i="16"/>
  <c r="B79" i="16"/>
  <c r="A184" i="22" l="1"/>
  <c r="B185" i="22"/>
  <c r="G78" i="16"/>
  <c r="B189" i="19"/>
  <c r="A188" i="19"/>
  <c r="G81" i="17"/>
  <c r="F81" i="17"/>
  <c r="E82" i="17"/>
  <c r="B83" i="17"/>
  <c r="D82" i="17"/>
  <c r="F82" i="17" s="1"/>
  <c r="C82" i="17"/>
  <c r="G82" i="17" s="1"/>
  <c r="A82" i="17"/>
  <c r="D79" i="16"/>
  <c r="E79" i="16"/>
  <c r="C79" i="16"/>
  <c r="A79" i="16"/>
  <c r="B80" i="16"/>
  <c r="A185" i="22" l="1"/>
  <c r="B186" i="22"/>
  <c r="G79" i="16"/>
  <c r="C80" i="16" s="1"/>
  <c r="F79" i="16"/>
  <c r="B190" i="19"/>
  <c r="A189" i="19"/>
  <c r="A83" i="17"/>
  <c r="B84" i="17"/>
  <c r="D83" i="17"/>
  <c r="E83" i="17"/>
  <c r="C83" i="17"/>
  <c r="G83" i="17" s="1"/>
  <c r="B81" i="16"/>
  <c r="E80" i="16"/>
  <c r="D80" i="16"/>
  <c r="F80" i="16" s="1"/>
  <c r="A80" i="16"/>
  <c r="A186" i="22" l="1"/>
  <c r="B187" i="22"/>
  <c r="G80" i="16"/>
  <c r="C81" i="16" s="1"/>
  <c r="B191" i="19"/>
  <c r="A190" i="19"/>
  <c r="F83" i="17"/>
  <c r="A84" i="17"/>
  <c r="E84" i="17"/>
  <c r="D84" i="17"/>
  <c r="F84" i="17" s="1"/>
  <c r="C84" i="17"/>
  <c r="G84" i="17" s="1"/>
  <c r="B85" i="17"/>
  <c r="B82" i="16"/>
  <c r="D81" i="16"/>
  <c r="A81" i="16"/>
  <c r="E81" i="16"/>
  <c r="B188" i="22" l="1"/>
  <c r="A187" i="22"/>
  <c r="G81" i="16"/>
  <c r="C82" i="16" s="1"/>
  <c r="B192" i="19"/>
  <c r="A191" i="19"/>
  <c r="E85" i="17"/>
  <c r="D85" i="17"/>
  <c r="F85" i="17" s="1"/>
  <c r="B86" i="17"/>
  <c r="A85" i="17"/>
  <c r="C85" i="17"/>
  <c r="G85" i="17" s="1"/>
  <c r="B83" i="16"/>
  <c r="E82" i="16"/>
  <c r="A82" i="16"/>
  <c r="D82" i="16"/>
  <c r="F82" i="16" s="1"/>
  <c r="F81" i="16"/>
  <c r="A188" i="22" l="1"/>
  <c r="B189" i="22"/>
  <c r="G82" i="16"/>
  <c r="A192" i="19"/>
  <c r="B193" i="19"/>
  <c r="B87" i="17"/>
  <c r="D86" i="17"/>
  <c r="A86" i="17"/>
  <c r="C86" i="17"/>
  <c r="E86" i="17"/>
  <c r="F86" i="17" s="1"/>
  <c r="E83" i="16"/>
  <c r="D83" i="16"/>
  <c r="B84" i="16"/>
  <c r="C83" i="16"/>
  <c r="G83" i="16" s="1"/>
  <c r="A83" i="16"/>
  <c r="B190" i="22" l="1"/>
  <c r="A189" i="22"/>
  <c r="F83" i="16"/>
  <c r="A193" i="19"/>
  <c r="B194" i="19"/>
  <c r="G86" i="17"/>
  <c r="E87" i="17"/>
  <c r="D87" i="17"/>
  <c r="C87" i="17"/>
  <c r="G87" i="17" s="1"/>
  <c r="A87" i="17"/>
  <c r="B88" i="17"/>
  <c r="C84" i="16"/>
  <c r="A84" i="16"/>
  <c r="B85" i="16"/>
  <c r="E84" i="16"/>
  <c r="D84" i="16"/>
  <c r="F84" i="16" s="1"/>
  <c r="G84" i="16" l="1"/>
  <c r="A190" i="22"/>
  <c r="B191" i="22"/>
  <c r="B195" i="19"/>
  <c r="A194" i="19"/>
  <c r="F87" i="17"/>
  <c r="A88" i="17"/>
  <c r="E88" i="17"/>
  <c r="C88" i="17"/>
  <c r="B89" i="17"/>
  <c r="D88" i="17"/>
  <c r="B86" i="16"/>
  <c r="A85" i="16"/>
  <c r="E85" i="16"/>
  <c r="D85" i="16"/>
  <c r="F85" i="16" s="1"/>
  <c r="C85" i="16"/>
  <c r="G85" i="16" s="1"/>
  <c r="A191" i="22" l="1"/>
  <c r="B192" i="22"/>
  <c r="A195" i="19"/>
  <c r="B196" i="19"/>
  <c r="F88" i="17"/>
  <c r="G88" i="17"/>
  <c r="D89" i="17"/>
  <c r="A89" i="17"/>
  <c r="B90" i="17"/>
  <c r="E89" i="17"/>
  <c r="C89" i="17"/>
  <c r="E86" i="16"/>
  <c r="D86" i="16"/>
  <c r="F86" i="16" s="1"/>
  <c r="C86" i="16"/>
  <c r="A86" i="16"/>
  <c r="B87" i="16"/>
  <c r="A192" i="22" l="1"/>
  <c r="B193" i="22"/>
  <c r="G86" i="16"/>
  <c r="C87" i="16" s="1"/>
  <c r="G87" i="16" s="1"/>
  <c r="B197" i="19"/>
  <c r="A196" i="19"/>
  <c r="G89" i="17"/>
  <c r="F89" i="17"/>
  <c r="D90" i="17"/>
  <c r="C90" i="17"/>
  <c r="E90" i="17"/>
  <c r="G90" i="17" s="1"/>
  <c r="A90" i="17"/>
  <c r="B91" i="17"/>
  <c r="B88" i="16"/>
  <c r="E87" i="16"/>
  <c r="A87" i="16"/>
  <c r="D87" i="16"/>
  <c r="F87" i="16" l="1"/>
  <c r="B194" i="22"/>
  <c r="A193" i="22"/>
  <c r="B198" i="19"/>
  <c r="A197" i="19"/>
  <c r="C91" i="17"/>
  <c r="E91" i="17"/>
  <c r="G91" i="17" s="1"/>
  <c r="D91" i="17"/>
  <c r="F91" i="17" s="1"/>
  <c r="B92" i="17"/>
  <c r="A91" i="17"/>
  <c r="F90" i="17"/>
  <c r="B89" i="16"/>
  <c r="E88" i="16"/>
  <c r="D88" i="16"/>
  <c r="F88" i="16" s="1"/>
  <c r="C88" i="16"/>
  <c r="A88" i="16"/>
  <c r="A194" i="22" l="1"/>
  <c r="B195" i="22"/>
  <c r="G88" i="16"/>
  <c r="B199" i="19"/>
  <c r="A198" i="19"/>
  <c r="A92" i="17"/>
  <c r="B93" i="17"/>
  <c r="E92" i="17"/>
  <c r="D92" i="17"/>
  <c r="C92" i="17"/>
  <c r="G92" i="17" s="1"/>
  <c r="E89" i="16"/>
  <c r="D89" i="16"/>
  <c r="F89" i="16" s="1"/>
  <c r="C89" i="16"/>
  <c r="A89" i="16"/>
  <c r="G89" i="16"/>
  <c r="B90" i="16"/>
  <c r="A195" i="22" l="1"/>
  <c r="B196" i="22"/>
  <c r="A199" i="19"/>
  <c r="B200" i="19"/>
  <c r="F92" i="17"/>
  <c r="E93" i="17"/>
  <c r="D93" i="17"/>
  <c r="F93" i="17" s="1"/>
  <c r="C93" i="17"/>
  <c r="G93" i="17" s="1"/>
  <c r="A93" i="17"/>
  <c r="B94" i="17"/>
  <c r="D90" i="16"/>
  <c r="E90" i="16"/>
  <c r="C90" i="16"/>
  <c r="B91" i="16"/>
  <c r="A90" i="16"/>
  <c r="A196" i="22" l="1"/>
  <c r="B197" i="22"/>
  <c r="G90" i="16"/>
  <c r="C91" i="16" s="1"/>
  <c r="F90" i="16"/>
  <c r="B201" i="19"/>
  <c r="A200" i="19"/>
  <c r="A94" i="17"/>
  <c r="B95" i="17"/>
  <c r="E94" i="17"/>
  <c r="C94" i="17"/>
  <c r="D94" i="17"/>
  <c r="F94" i="17" s="1"/>
  <c r="E91" i="16"/>
  <c r="B92" i="16"/>
  <c r="D91" i="16"/>
  <c r="F91" i="16" s="1"/>
  <c r="A91" i="16"/>
  <c r="G91" i="16" l="1"/>
  <c r="A197" i="22"/>
  <c r="B198" i="22"/>
  <c r="B202" i="19"/>
  <c r="A201" i="19"/>
  <c r="G94" i="17"/>
  <c r="B96" i="17"/>
  <c r="C95" i="17"/>
  <c r="D95" i="17"/>
  <c r="E95" i="17"/>
  <c r="A95" i="17"/>
  <c r="F95" i="17"/>
  <c r="E92" i="16"/>
  <c r="G92" i="16" s="1"/>
  <c r="D92" i="16"/>
  <c r="C92" i="16"/>
  <c r="A92" i="16"/>
  <c r="B93" i="16"/>
  <c r="F92" i="16" l="1"/>
  <c r="A198" i="22"/>
  <c r="B199" i="22"/>
  <c r="A202" i="19"/>
  <c r="B203" i="19"/>
  <c r="G95" i="17"/>
  <c r="C96" i="17" s="1"/>
  <c r="E96" i="17"/>
  <c r="D96" i="17"/>
  <c r="A96" i="17"/>
  <c r="B97" i="17"/>
  <c r="C93" i="16"/>
  <c r="E93" i="16"/>
  <c r="D93" i="16"/>
  <c r="F93" i="16" s="1"/>
  <c r="B94" i="16"/>
  <c r="A93" i="16"/>
  <c r="B200" i="22" l="1"/>
  <c r="A199" i="22"/>
  <c r="G93" i="16"/>
  <c r="C94" i="16" s="1"/>
  <c r="B204" i="19"/>
  <c r="A203" i="19"/>
  <c r="F96" i="17"/>
  <c r="G96" i="17"/>
  <c r="E97" i="17"/>
  <c r="D97" i="17"/>
  <c r="F97" i="17" s="1"/>
  <c r="A97" i="17"/>
  <c r="B98" i="17"/>
  <c r="C97" i="17"/>
  <c r="G97" i="17" s="1"/>
  <c r="A94" i="16"/>
  <c r="B95" i="16"/>
  <c r="E94" i="16"/>
  <c r="D94" i="16"/>
  <c r="F94" i="16" l="1"/>
  <c r="A200" i="22"/>
  <c r="B201" i="22"/>
  <c r="G94" i="16"/>
  <c r="C95" i="16" s="1"/>
  <c r="G95" i="16" s="1"/>
  <c r="A204" i="19"/>
  <c r="B205" i="19"/>
  <c r="E98" i="17"/>
  <c r="A98" i="17"/>
  <c r="B99" i="17"/>
  <c r="D98" i="17"/>
  <c r="F98" i="17" s="1"/>
  <c r="C98" i="17"/>
  <c r="G98" i="17" s="1"/>
  <c r="A95" i="16"/>
  <c r="E95" i="16"/>
  <c r="F95" i="16" s="1"/>
  <c r="D95" i="16"/>
  <c r="B96" i="16"/>
  <c r="A205" i="19" l="1"/>
  <c r="B202" i="22"/>
  <c r="A201" i="22"/>
  <c r="B206" i="19"/>
  <c r="B100" i="17"/>
  <c r="E99" i="17"/>
  <c r="D99" i="17"/>
  <c r="F99" i="17" s="1"/>
  <c r="C99" i="17"/>
  <c r="A99" i="17"/>
  <c r="G99" i="17"/>
  <c r="D96" i="16"/>
  <c r="E96" i="16"/>
  <c r="C96" i="16"/>
  <c r="G96" i="16" s="1"/>
  <c r="A96" i="16"/>
  <c r="B97" i="16"/>
  <c r="A202" i="22" l="1"/>
  <c r="A206" i="19"/>
  <c r="D206" i="19"/>
  <c r="B203" i="22"/>
  <c r="F96" i="16"/>
  <c r="B207" i="19"/>
  <c r="E206" i="19"/>
  <c r="C206" i="19"/>
  <c r="F206" i="19"/>
  <c r="G206" i="19"/>
  <c r="B101" i="17"/>
  <c r="A100" i="17"/>
  <c r="E100" i="17"/>
  <c r="D100" i="17"/>
  <c r="F100" i="17" s="1"/>
  <c r="C100" i="17"/>
  <c r="G100" i="17" s="1"/>
  <c r="C97" i="16"/>
  <c r="B98" i="16"/>
  <c r="E97" i="16"/>
  <c r="G97" i="16" s="1"/>
  <c r="D97" i="16"/>
  <c r="A97" i="16"/>
  <c r="A203" i="22" l="1"/>
  <c r="D203" i="22"/>
  <c r="C203" i="22"/>
  <c r="G203" i="22" s="1"/>
  <c r="B204" i="22"/>
  <c r="E203" i="22"/>
  <c r="F203" i="22" s="1"/>
  <c r="F97" i="16"/>
  <c r="B208" i="19"/>
  <c r="G207" i="19"/>
  <c r="A207" i="19"/>
  <c r="C207" i="19"/>
  <c r="F207" i="19"/>
  <c r="E207" i="19"/>
  <c r="D207" i="19"/>
  <c r="A101" i="17"/>
  <c r="B102" i="17"/>
  <c r="E101" i="17"/>
  <c r="D101" i="17"/>
  <c r="C101" i="17"/>
  <c r="D98" i="16"/>
  <c r="E98" i="16"/>
  <c r="C98" i="16"/>
  <c r="A98" i="16"/>
  <c r="B99" i="16"/>
  <c r="G98" i="16" l="1"/>
  <c r="F98" i="16"/>
  <c r="C204" i="22"/>
  <c r="G204" i="22" s="1"/>
  <c r="B205" i="22"/>
  <c r="E204" i="22"/>
  <c r="D204" i="22"/>
  <c r="F204" i="22" s="1"/>
  <c r="A204" i="22"/>
  <c r="A208" i="19"/>
  <c r="D208" i="19"/>
  <c r="C208" i="19"/>
  <c r="B209" i="19"/>
  <c r="G208" i="19"/>
  <c r="F208" i="19"/>
  <c r="E208" i="19"/>
  <c r="G101" i="17"/>
  <c r="F101" i="17"/>
  <c r="B103" i="17"/>
  <c r="E102" i="17"/>
  <c r="D102" i="17"/>
  <c r="F102" i="17" s="1"/>
  <c r="C102" i="17"/>
  <c r="A102" i="17"/>
  <c r="E99" i="16"/>
  <c r="G99" i="16" s="1"/>
  <c r="C99" i="16"/>
  <c r="B100" i="16"/>
  <c r="D99" i="16"/>
  <c r="A99" i="16"/>
  <c r="F99" i="16" l="1"/>
  <c r="B206" i="22"/>
  <c r="D205" i="22"/>
  <c r="A205" i="22"/>
  <c r="E205" i="22"/>
  <c r="F205" i="22" s="1"/>
  <c r="C205" i="22"/>
  <c r="G205" i="22" s="1"/>
  <c r="B210" i="19"/>
  <c r="G209" i="19"/>
  <c r="F209" i="19"/>
  <c r="E209" i="19"/>
  <c r="D209" i="19"/>
  <c r="C209" i="19"/>
  <c r="A209" i="19"/>
  <c r="G102" i="17"/>
  <c r="E103" i="17"/>
  <c r="B104" i="17"/>
  <c r="D103" i="17"/>
  <c r="F103" i="17" s="1"/>
  <c r="C103" i="17"/>
  <c r="G103" i="17" s="1"/>
  <c r="A103" i="17"/>
  <c r="B101" i="16"/>
  <c r="E100" i="16"/>
  <c r="D100" i="16"/>
  <c r="F100" i="16" s="1"/>
  <c r="C100" i="16"/>
  <c r="A100" i="16"/>
  <c r="B207" i="22" l="1"/>
  <c r="E206" i="22"/>
  <c r="D206" i="22"/>
  <c r="C206" i="22"/>
  <c r="G206" i="22" s="1"/>
  <c r="A206" i="22"/>
  <c r="F206" i="22"/>
  <c r="G100" i="16"/>
  <c r="D210" i="19"/>
  <c r="C210" i="19"/>
  <c r="F210" i="19"/>
  <c r="B211" i="19"/>
  <c r="A210" i="19"/>
  <c r="G210" i="19"/>
  <c r="E210" i="19"/>
  <c r="A104" i="17"/>
  <c r="B105" i="17"/>
  <c r="D104" i="17"/>
  <c r="E104" i="17"/>
  <c r="C104" i="17"/>
  <c r="G104" i="17" s="1"/>
  <c r="C101" i="16"/>
  <c r="B102" i="16"/>
  <c r="D101" i="16"/>
  <c r="E101" i="16"/>
  <c r="A101" i="16"/>
  <c r="D207" i="22" l="1"/>
  <c r="C207" i="22"/>
  <c r="G207" i="22" s="1"/>
  <c r="B208" i="22"/>
  <c r="E207" i="22"/>
  <c r="F207" i="22" s="1"/>
  <c r="A207" i="22"/>
  <c r="F101" i="16"/>
  <c r="G101" i="16"/>
  <c r="D211" i="19"/>
  <c r="C211" i="19"/>
  <c r="G211" i="19"/>
  <c r="A211" i="19"/>
  <c r="F211" i="19"/>
  <c r="E211" i="19"/>
  <c r="B212" i="19"/>
  <c r="F104" i="17"/>
  <c r="D105" i="17"/>
  <c r="A105" i="17"/>
  <c r="E105" i="17"/>
  <c r="C105" i="17"/>
  <c r="G105" i="17" s="1"/>
  <c r="B106" i="17"/>
  <c r="A102" i="16"/>
  <c r="E102" i="16"/>
  <c r="D102" i="16"/>
  <c r="C102" i="16"/>
  <c r="B103" i="16"/>
  <c r="D208" i="22" l="1"/>
  <c r="B209" i="22"/>
  <c r="C208" i="22"/>
  <c r="G208" i="22" s="1"/>
  <c r="E208" i="22"/>
  <c r="F208" i="22" s="1"/>
  <c r="A208" i="22"/>
  <c r="F102" i="16"/>
  <c r="G102" i="16"/>
  <c r="C103" i="16" s="1"/>
  <c r="G103" i="16" s="1"/>
  <c r="F212" i="19"/>
  <c r="E212" i="19"/>
  <c r="D212" i="19"/>
  <c r="G212" i="19"/>
  <c r="A212" i="19"/>
  <c r="B213" i="19"/>
  <c r="C212" i="19"/>
  <c r="F105" i="17"/>
  <c r="A106" i="17"/>
  <c r="E106" i="17"/>
  <c r="B107" i="17"/>
  <c r="C106" i="17"/>
  <c r="D106" i="17"/>
  <c r="F106" i="17" s="1"/>
  <c r="B104" i="16"/>
  <c r="E103" i="16"/>
  <c r="D103" i="16"/>
  <c r="A103" i="16"/>
  <c r="E209" i="22" l="1"/>
  <c r="D209" i="22"/>
  <c r="F209" i="22" s="1"/>
  <c r="C209" i="22"/>
  <c r="G209" i="22" s="1"/>
  <c r="B210" i="22"/>
  <c r="A209" i="22"/>
  <c r="F103" i="16"/>
  <c r="A213" i="19"/>
  <c r="F213" i="19"/>
  <c r="B214" i="19"/>
  <c r="G213" i="19"/>
  <c r="E213" i="19"/>
  <c r="D213" i="19"/>
  <c r="C213" i="19"/>
  <c r="G106" i="17"/>
  <c r="D107" i="17"/>
  <c r="C107" i="17"/>
  <c r="B108" i="17"/>
  <c r="E107" i="17"/>
  <c r="G107" i="17" s="1"/>
  <c r="A107" i="17"/>
  <c r="C104" i="16"/>
  <c r="B105" i="16"/>
  <c r="E104" i="16"/>
  <c r="D104" i="16"/>
  <c r="F104" i="16" s="1"/>
  <c r="A104" i="16"/>
  <c r="C210" i="22" l="1"/>
  <c r="A210" i="22"/>
  <c r="E210" i="22"/>
  <c r="G210" i="22" s="1"/>
  <c r="D210" i="22"/>
  <c r="F210" i="22" s="1"/>
  <c r="B211" i="22"/>
  <c r="G104" i="16"/>
  <c r="G214" i="19"/>
  <c r="F214" i="19"/>
  <c r="D214" i="19"/>
  <c r="C214" i="19"/>
  <c r="E214" i="19"/>
  <c r="A214" i="19"/>
  <c r="B215" i="19"/>
  <c r="F107" i="17"/>
  <c r="D108" i="17"/>
  <c r="E108" i="17"/>
  <c r="C108" i="17"/>
  <c r="B109" i="17"/>
  <c r="A108" i="17"/>
  <c r="B106" i="16"/>
  <c r="A105" i="16"/>
  <c r="D105" i="16"/>
  <c r="E105" i="16"/>
  <c r="C105" i="16"/>
  <c r="B212" i="22" l="1"/>
  <c r="A211" i="22"/>
  <c r="E211" i="22"/>
  <c r="C211" i="22"/>
  <c r="G211" i="22" s="1"/>
  <c r="D211" i="22"/>
  <c r="F211" i="22" s="1"/>
  <c r="G105" i="16"/>
  <c r="C106" i="16" s="1"/>
  <c r="F105" i="16"/>
  <c r="A215" i="19"/>
  <c r="F215" i="19"/>
  <c r="E215" i="19"/>
  <c r="B216" i="19"/>
  <c r="G215" i="19"/>
  <c r="D215" i="19"/>
  <c r="C215" i="19"/>
  <c r="G108" i="17"/>
  <c r="C109" i="17" s="1"/>
  <c r="F108" i="17"/>
  <c r="B110" i="17"/>
  <c r="D109" i="17"/>
  <c r="A109" i="17"/>
  <c r="E109" i="17"/>
  <c r="D106" i="16"/>
  <c r="A106" i="16"/>
  <c r="B107" i="16"/>
  <c r="E106" i="16"/>
  <c r="F106" i="16" s="1"/>
  <c r="C212" i="22" l="1"/>
  <c r="A212" i="22"/>
  <c r="B213" i="22"/>
  <c r="E212" i="22"/>
  <c r="G212" i="22" s="1"/>
  <c r="D212" i="22"/>
  <c r="F212" i="22" s="1"/>
  <c r="G106" i="16"/>
  <c r="C107" i="16" s="1"/>
  <c r="G107" i="16" s="1"/>
  <c r="B217" i="19"/>
  <c r="F216" i="19"/>
  <c r="E216" i="19"/>
  <c r="D216" i="19"/>
  <c r="C216" i="19"/>
  <c r="A216" i="19"/>
  <c r="G216" i="19"/>
  <c r="G109" i="17"/>
  <c r="F109" i="17"/>
  <c r="A110" i="17"/>
  <c r="B111" i="17"/>
  <c r="C110" i="17"/>
  <c r="D110" i="17"/>
  <c r="E110" i="17"/>
  <c r="E107" i="16"/>
  <c r="A107" i="16"/>
  <c r="B108" i="16"/>
  <c r="D107" i="16"/>
  <c r="F107" i="16" s="1"/>
  <c r="A213" i="22" l="1"/>
  <c r="C213" i="22"/>
  <c r="B214" i="22"/>
  <c r="D213" i="22"/>
  <c r="F213" i="22" s="1"/>
  <c r="E213" i="22"/>
  <c r="G213" i="22" s="1"/>
  <c r="C217" i="19"/>
  <c r="A217" i="19"/>
  <c r="G217" i="19"/>
  <c r="F217" i="19"/>
  <c r="E217" i="19"/>
  <c r="B218" i="19"/>
  <c r="D217" i="19"/>
  <c r="F110" i="17"/>
  <c r="G110" i="17"/>
  <c r="B112" i="17"/>
  <c r="E111" i="17"/>
  <c r="D111" i="17"/>
  <c r="C111" i="17"/>
  <c r="A111" i="17"/>
  <c r="E108" i="16"/>
  <c r="D108" i="16"/>
  <c r="B109" i="16"/>
  <c r="A108" i="16"/>
  <c r="C108" i="16"/>
  <c r="B215" i="22" l="1"/>
  <c r="E214" i="22"/>
  <c r="D214" i="22"/>
  <c r="F214" i="22" s="1"/>
  <c r="A214" i="22"/>
  <c r="C214" i="22"/>
  <c r="G214" i="22" s="1"/>
  <c r="G108" i="16"/>
  <c r="F108" i="16"/>
  <c r="D218" i="19"/>
  <c r="C218" i="19"/>
  <c r="G218" i="19"/>
  <c r="F218" i="19"/>
  <c r="E218" i="19"/>
  <c r="B219" i="19"/>
  <c r="A218" i="19"/>
  <c r="G111" i="17"/>
  <c r="C112" i="17" s="1"/>
  <c r="F111" i="17"/>
  <c r="D112" i="17"/>
  <c r="B113" i="17"/>
  <c r="E112" i="17"/>
  <c r="F112" i="17" s="1"/>
  <c r="A112" i="17"/>
  <c r="E109" i="16"/>
  <c r="C109" i="16"/>
  <c r="B110" i="16"/>
  <c r="D109" i="16"/>
  <c r="F109" i="16" s="1"/>
  <c r="A109" i="16"/>
  <c r="C215" i="22" l="1"/>
  <c r="B216" i="22"/>
  <c r="E215" i="22"/>
  <c r="G215" i="22" s="1"/>
  <c r="D215" i="22"/>
  <c r="F215" i="22" s="1"/>
  <c r="A215" i="22"/>
  <c r="G109" i="16"/>
  <c r="E219" i="19"/>
  <c r="D219" i="19"/>
  <c r="C219" i="19"/>
  <c r="B220" i="19"/>
  <c r="G219" i="19"/>
  <c r="F219" i="19"/>
  <c r="A219" i="19"/>
  <c r="G112" i="17"/>
  <c r="C113" i="17"/>
  <c r="A113" i="17"/>
  <c r="B114" i="17"/>
  <c r="E113" i="17"/>
  <c r="G113" i="17" s="1"/>
  <c r="D113" i="17"/>
  <c r="B111" i="16"/>
  <c r="C110" i="16"/>
  <c r="E110" i="16"/>
  <c r="G110" i="16" s="1"/>
  <c r="D110" i="16"/>
  <c r="F110" i="16" s="1"/>
  <c r="A110" i="16"/>
  <c r="B217" i="22" l="1"/>
  <c r="C216" i="22"/>
  <c r="G216" i="22" s="1"/>
  <c r="A216" i="22"/>
  <c r="E216" i="22"/>
  <c r="D216" i="22"/>
  <c r="F216" i="22" s="1"/>
  <c r="B221" i="19"/>
  <c r="G220" i="19"/>
  <c r="F220" i="19"/>
  <c r="E220" i="19"/>
  <c r="D220" i="19"/>
  <c r="C220" i="19"/>
  <c r="A220" i="19"/>
  <c r="F113" i="17"/>
  <c r="E114" i="17"/>
  <c r="D114" i="17"/>
  <c r="F114" i="17" s="1"/>
  <c r="C114" i="17"/>
  <c r="G114" i="17" s="1"/>
  <c r="A114" i="17"/>
  <c r="B115" i="17"/>
  <c r="A111" i="16"/>
  <c r="E111" i="16"/>
  <c r="D111" i="16"/>
  <c r="F111" i="16" s="1"/>
  <c r="C111" i="16"/>
  <c r="G111" i="16" s="1"/>
  <c r="B112" i="16"/>
  <c r="E217" i="22" l="1"/>
  <c r="A217" i="22"/>
  <c r="D217" i="22"/>
  <c r="F217" i="22" s="1"/>
  <c r="B218" i="22"/>
  <c r="C217" i="22"/>
  <c r="G217" i="22" s="1"/>
  <c r="G221" i="19"/>
  <c r="F221" i="19"/>
  <c r="E221" i="19"/>
  <c r="A221" i="19"/>
  <c r="B222" i="19"/>
  <c r="D221" i="19"/>
  <c r="C221" i="19"/>
  <c r="E115" i="17"/>
  <c r="A115" i="17"/>
  <c r="D115" i="17"/>
  <c r="F115" i="17" s="1"/>
  <c r="B116" i="17"/>
  <c r="C115" i="17"/>
  <c r="G115" i="17" s="1"/>
  <c r="D112" i="16"/>
  <c r="C112" i="16"/>
  <c r="E112" i="16"/>
  <c r="A112" i="16"/>
  <c r="B113" i="16"/>
  <c r="B219" i="22" l="1"/>
  <c r="E218" i="22"/>
  <c r="D218" i="22"/>
  <c r="F218" i="22" s="1"/>
  <c r="C218" i="22"/>
  <c r="G218" i="22" s="1"/>
  <c r="A218" i="22"/>
  <c r="G112" i="16"/>
  <c r="C113" i="16" s="1"/>
  <c r="F112" i="16"/>
  <c r="B223" i="19"/>
  <c r="G222" i="19"/>
  <c r="F222" i="19"/>
  <c r="E222" i="19"/>
  <c r="D222" i="19"/>
  <c r="A222" i="19"/>
  <c r="C222" i="19"/>
  <c r="B117" i="17"/>
  <c r="A116" i="17"/>
  <c r="D116" i="17"/>
  <c r="C116" i="17"/>
  <c r="E116" i="17"/>
  <c r="F116" i="17" s="1"/>
  <c r="E113" i="16"/>
  <c r="D113" i="16"/>
  <c r="F113" i="16" s="1"/>
  <c r="A113" i="16"/>
  <c r="B114" i="16"/>
  <c r="B220" i="22" l="1"/>
  <c r="E219" i="22"/>
  <c r="D219" i="22"/>
  <c r="C219" i="22"/>
  <c r="G219" i="22" s="1"/>
  <c r="F219" i="22"/>
  <c r="A219" i="22"/>
  <c r="G113" i="16"/>
  <c r="B224" i="19"/>
  <c r="G223" i="19"/>
  <c r="F223" i="19"/>
  <c r="E223" i="19"/>
  <c r="D223" i="19"/>
  <c r="C223" i="19"/>
  <c r="A223" i="19"/>
  <c r="G116" i="17"/>
  <c r="B118" i="17"/>
  <c r="C117" i="17"/>
  <c r="E117" i="17"/>
  <c r="G117" i="17" s="1"/>
  <c r="D117" i="17"/>
  <c r="A117" i="17"/>
  <c r="B115" i="16"/>
  <c r="E114" i="16"/>
  <c r="D114" i="16"/>
  <c r="F114" i="16" s="1"/>
  <c r="C114" i="16"/>
  <c r="G114" i="16" s="1"/>
  <c r="A114" i="16"/>
  <c r="C220" i="22" l="1"/>
  <c r="A220" i="22"/>
  <c r="E220" i="22"/>
  <c r="G220" i="22" s="1"/>
  <c r="B221" i="22"/>
  <c r="D220" i="22"/>
  <c r="F220" i="22" s="1"/>
  <c r="A224" i="19"/>
  <c r="C224" i="19"/>
  <c r="E224" i="19"/>
  <c r="D224" i="19"/>
  <c r="B225" i="19"/>
  <c r="G224" i="19"/>
  <c r="F224" i="19"/>
  <c r="F117" i="17"/>
  <c r="B119" i="17"/>
  <c r="E118" i="17"/>
  <c r="D118" i="17"/>
  <c r="F118" i="17" s="1"/>
  <c r="C118" i="17"/>
  <c r="G118" i="17" s="1"/>
  <c r="A118" i="17"/>
  <c r="E115" i="16"/>
  <c r="B116" i="16"/>
  <c r="A115" i="16"/>
  <c r="C115" i="16"/>
  <c r="G115" i="16" s="1"/>
  <c r="D115" i="16"/>
  <c r="F115" i="16" s="1"/>
  <c r="B222" i="22" l="1"/>
  <c r="E221" i="22"/>
  <c r="D221" i="22"/>
  <c r="F221" i="22" s="1"/>
  <c r="C221" i="22"/>
  <c r="G221" i="22" s="1"/>
  <c r="A221" i="22"/>
  <c r="B226" i="19"/>
  <c r="G225" i="19"/>
  <c r="F225" i="19"/>
  <c r="E225" i="19"/>
  <c r="D225" i="19"/>
  <c r="C225" i="19"/>
  <c r="A225" i="19"/>
  <c r="E119" i="17"/>
  <c r="B120" i="17"/>
  <c r="C119" i="17"/>
  <c r="G119" i="17" s="1"/>
  <c r="D119" i="17"/>
  <c r="F119" i="17" s="1"/>
  <c r="A119" i="17"/>
  <c r="A116" i="16"/>
  <c r="E116" i="16"/>
  <c r="B117" i="16"/>
  <c r="D116" i="16"/>
  <c r="F116" i="16" s="1"/>
  <c r="C116" i="16"/>
  <c r="G116" i="16" s="1"/>
  <c r="E222" i="22" l="1"/>
  <c r="A222" i="22"/>
  <c r="D222" i="22"/>
  <c r="F222" i="22" s="1"/>
  <c r="C222" i="22"/>
  <c r="G222" i="22" s="1"/>
  <c r="B223" i="22"/>
  <c r="D226" i="19"/>
  <c r="C226" i="19"/>
  <c r="G226" i="19"/>
  <c r="E226" i="19"/>
  <c r="B227" i="19"/>
  <c r="F226" i="19"/>
  <c r="A226" i="19"/>
  <c r="E120" i="17"/>
  <c r="D120" i="17"/>
  <c r="C120" i="17"/>
  <c r="B121" i="17"/>
  <c r="A120" i="17"/>
  <c r="B118" i="16"/>
  <c r="E117" i="16"/>
  <c r="D117" i="16"/>
  <c r="C117" i="16"/>
  <c r="G117" i="16" s="1"/>
  <c r="A117" i="16"/>
  <c r="B224" i="22" l="1"/>
  <c r="A223" i="22"/>
  <c r="E223" i="22"/>
  <c r="D223" i="22"/>
  <c r="F223" i="22" s="1"/>
  <c r="C223" i="22"/>
  <c r="G223" i="22" s="1"/>
  <c r="F117" i="16"/>
  <c r="A227" i="19"/>
  <c r="E227" i="19"/>
  <c r="D227" i="19"/>
  <c r="C227" i="19"/>
  <c r="F227" i="19"/>
  <c r="B228" i="19"/>
  <c r="G227" i="19"/>
  <c r="G120" i="17"/>
  <c r="F120" i="17"/>
  <c r="D121" i="17"/>
  <c r="B122" i="17"/>
  <c r="E121" i="17"/>
  <c r="F121" i="17" s="1"/>
  <c r="A121" i="17"/>
  <c r="C121" i="17"/>
  <c r="G121" i="17" s="1"/>
  <c r="D118" i="16"/>
  <c r="C118" i="16"/>
  <c r="A118" i="16"/>
  <c r="B119" i="16"/>
  <c r="E118" i="16"/>
  <c r="D224" i="22" l="1"/>
  <c r="E224" i="22"/>
  <c r="C224" i="22"/>
  <c r="B225" i="22"/>
  <c r="F224" i="22"/>
  <c r="A224" i="22"/>
  <c r="G224" i="22"/>
  <c r="F118" i="16"/>
  <c r="F228" i="19"/>
  <c r="E228" i="19"/>
  <c r="D228" i="19"/>
  <c r="B229" i="19"/>
  <c r="C228" i="19"/>
  <c r="A228" i="19"/>
  <c r="G228" i="19"/>
  <c r="A122" i="17"/>
  <c r="B123" i="17"/>
  <c r="C122" i="17"/>
  <c r="E122" i="17"/>
  <c r="D122" i="17"/>
  <c r="F122" i="17" s="1"/>
  <c r="B120" i="16"/>
  <c r="A119" i="16"/>
  <c r="D119" i="16"/>
  <c r="E119" i="16"/>
  <c r="G118" i="16"/>
  <c r="C119" i="16" s="1"/>
  <c r="G119" i="16" l="1"/>
  <c r="A225" i="22"/>
  <c r="E225" i="22"/>
  <c r="B226" i="22"/>
  <c r="D225" i="22"/>
  <c r="F225" i="22" s="1"/>
  <c r="C225" i="22"/>
  <c r="G225" i="22" s="1"/>
  <c r="F119" i="16"/>
  <c r="F229" i="19"/>
  <c r="E229" i="19"/>
  <c r="G229" i="19"/>
  <c r="D229" i="19"/>
  <c r="A229" i="19"/>
  <c r="B230" i="19"/>
  <c r="C229" i="19"/>
  <c r="G122" i="17"/>
  <c r="A123" i="17"/>
  <c r="E123" i="17"/>
  <c r="D123" i="17"/>
  <c r="F123" i="17" s="1"/>
  <c r="C123" i="17"/>
  <c r="G123" i="17" s="1"/>
  <c r="B124" i="17"/>
  <c r="E120" i="16"/>
  <c r="A120" i="16"/>
  <c r="B121" i="16"/>
  <c r="D120" i="16"/>
  <c r="F120" i="16" s="1"/>
  <c r="C120" i="16"/>
  <c r="G120" i="16" l="1"/>
  <c r="E226" i="22"/>
  <c r="A226" i="22"/>
  <c r="D226" i="22"/>
  <c r="F226" i="22" s="1"/>
  <c r="B227" i="22"/>
  <c r="C226" i="22"/>
  <c r="G226" i="22" s="1"/>
  <c r="G230" i="19"/>
  <c r="F230" i="19"/>
  <c r="E230" i="19"/>
  <c r="D230" i="19"/>
  <c r="C230" i="19"/>
  <c r="B231" i="19"/>
  <c r="A230" i="19"/>
  <c r="E124" i="17"/>
  <c r="D124" i="17"/>
  <c r="A124" i="17"/>
  <c r="B125" i="17"/>
  <c r="C124" i="17"/>
  <c r="G124" i="17" s="1"/>
  <c r="E121" i="16"/>
  <c r="D121" i="16"/>
  <c r="F121" i="16" s="1"/>
  <c r="A121" i="16"/>
  <c r="B122" i="16"/>
  <c r="C121" i="16"/>
  <c r="G121" i="16" s="1"/>
  <c r="B228" i="22" l="1"/>
  <c r="D227" i="22"/>
  <c r="A227" i="22"/>
  <c r="C227" i="22"/>
  <c r="E227" i="22"/>
  <c r="F227" i="22" s="1"/>
  <c r="A231" i="19"/>
  <c r="G231" i="19"/>
  <c r="F231" i="19"/>
  <c r="E231" i="19"/>
  <c r="D231" i="19"/>
  <c r="B232" i="19"/>
  <c r="C231" i="19"/>
  <c r="F124" i="17"/>
  <c r="D125" i="17"/>
  <c r="A125" i="17"/>
  <c r="B126" i="17"/>
  <c r="C125" i="17"/>
  <c r="E125" i="17"/>
  <c r="D122" i="16"/>
  <c r="B123" i="16"/>
  <c r="E122" i="16"/>
  <c r="F122" i="16" s="1"/>
  <c r="C122" i="16"/>
  <c r="G122" i="16" s="1"/>
  <c r="A122" i="16"/>
  <c r="G227" i="22" l="1"/>
  <c r="B229" i="22"/>
  <c r="D228" i="22"/>
  <c r="F228" i="22" s="1"/>
  <c r="C228" i="22"/>
  <c r="G228" i="22" s="1"/>
  <c r="A228" i="22"/>
  <c r="E228" i="22"/>
  <c r="B233" i="19"/>
  <c r="D232" i="19"/>
  <c r="C232" i="19"/>
  <c r="G232" i="19"/>
  <c r="F232" i="19"/>
  <c r="E232" i="19"/>
  <c r="A232" i="19"/>
  <c r="G125" i="17"/>
  <c r="F125" i="17"/>
  <c r="A126" i="17"/>
  <c r="E126" i="17"/>
  <c r="D126" i="17"/>
  <c r="C126" i="17"/>
  <c r="G126" i="17" s="1"/>
  <c r="B127" i="17"/>
  <c r="C123" i="16"/>
  <c r="E123" i="16"/>
  <c r="A123" i="16"/>
  <c r="B124" i="16"/>
  <c r="D123" i="16"/>
  <c r="G123" i="16" l="1"/>
  <c r="F123" i="16"/>
  <c r="A229" i="22"/>
  <c r="E229" i="22"/>
  <c r="D229" i="22"/>
  <c r="F229" i="22" s="1"/>
  <c r="C229" i="22"/>
  <c r="B230" i="22"/>
  <c r="G229" i="22"/>
  <c r="C233" i="19"/>
  <c r="A233" i="19"/>
  <c r="G233" i="19"/>
  <c r="F233" i="19"/>
  <c r="B234" i="19"/>
  <c r="E233" i="19"/>
  <c r="D233" i="19"/>
  <c r="F126" i="17"/>
  <c r="A127" i="17"/>
  <c r="E127" i="17"/>
  <c r="D127" i="17"/>
  <c r="B128" i="17"/>
  <c r="C127" i="17"/>
  <c r="C124" i="16"/>
  <c r="A124" i="16"/>
  <c r="B125" i="16"/>
  <c r="E124" i="16"/>
  <c r="D124" i="16"/>
  <c r="F124" i="16" s="1"/>
  <c r="G124" i="16" l="1"/>
  <c r="E230" i="22"/>
  <c r="A230" i="22"/>
  <c r="D230" i="22"/>
  <c r="F230" i="22" s="1"/>
  <c r="C230" i="22"/>
  <c r="G230" i="22" s="1"/>
  <c r="B231" i="22"/>
  <c r="B235" i="19"/>
  <c r="A234" i="19"/>
  <c r="G234" i="19"/>
  <c r="F234" i="19"/>
  <c r="D234" i="19"/>
  <c r="C234" i="19"/>
  <c r="E234" i="19"/>
  <c r="G127" i="17"/>
  <c r="F127" i="17"/>
  <c r="C128" i="17"/>
  <c r="A128" i="17"/>
  <c r="B129" i="17"/>
  <c r="E128" i="17"/>
  <c r="G128" i="17" s="1"/>
  <c r="D128" i="17"/>
  <c r="F128" i="17" s="1"/>
  <c r="E125" i="16"/>
  <c r="B126" i="16"/>
  <c r="D125" i="16"/>
  <c r="F125" i="16" s="1"/>
  <c r="C125" i="16"/>
  <c r="G125" i="16" s="1"/>
  <c r="A125" i="16"/>
  <c r="C231" i="22" l="1"/>
  <c r="B232" i="22"/>
  <c r="D231" i="22"/>
  <c r="F231" i="22" s="1"/>
  <c r="A231" i="22"/>
  <c r="E231" i="22"/>
  <c r="G231" i="22" s="1"/>
  <c r="E235" i="19"/>
  <c r="D235" i="19"/>
  <c r="C235" i="19"/>
  <c r="A235" i="19"/>
  <c r="B236" i="19"/>
  <c r="G235" i="19"/>
  <c r="F235" i="19"/>
  <c r="D129" i="17"/>
  <c r="C129" i="17"/>
  <c r="E129" i="17"/>
  <c r="G129" i="17" s="1"/>
  <c r="A129" i="17"/>
  <c r="B130" i="17"/>
  <c r="B127" i="16"/>
  <c r="D126" i="16"/>
  <c r="C126" i="16"/>
  <c r="A126" i="16"/>
  <c r="E126" i="16"/>
  <c r="E232" i="22" l="1"/>
  <c r="A232" i="22"/>
  <c r="B233" i="22"/>
  <c r="D232" i="22"/>
  <c r="F232" i="22" s="1"/>
  <c r="C232" i="22"/>
  <c r="G232" i="22" s="1"/>
  <c r="F126" i="16"/>
  <c r="G126" i="16"/>
  <c r="C127" i="16" s="1"/>
  <c r="C236" i="19"/>
  <c r="G236" i="19"/>
  <c r="F236" i="19"/>
  <c r="E236" i="19"/>
  <c r="D236" i="19"/>
  <c r="A236" i="19"/>
  <c r="B237" i="19"/>
  <c r="F129" i="17"/>
  <c r="E130" i="17"/>
  <c r="G130" i="17" s="1"/>
  <c r="C130" i="17"/>
  <c r="D130" i="17"/>
  <c r="F130" i="17" s="1"/>
  <c r="A130" i="17"/>
  <c r="B131" i="17"/>
  <c r="A127" i="16"/>
  <c r="B128" i="16"/>
  <c r="E127" i="16"/>
  <c r="D127" i="16"/>
  <c r="F127" i="16" s="1"/>
  <c r="E233" i="22" l="1"/>
  <c r="A233" i="22"/>
  <c r="D233" i="22"/>
  <c r="F233" i="22" s="1"/>
  <c r="C233" i="22"/>
  <c r="G233" i="22" s="1"/>
  <c r="B234" i="22"/>
  <c r="G127" i="16"/>
  <c r="E237" i="19"/>
  <c r="G237" i="19"/>
  <c r="F237" i="19"/>
  <c r="A237" i="19"/>
  <c r="B238" i="19"/>
  <c r="D237" i="19"/>
  <c r="C237" i="19"/>
  <c r="A131" i="17"/>
  <c r="B132" i="17"/>
  <c r="C131" i="17"/>
  <c r="D131" i="17"/>
  <c r="E131" i="17"/>
  <c r="A128" i="16"/>
  <c r="B129" i="16"/>
  <c r="E128" i="16"/>
  <c r="D128" i="16"/>
  <c r="F128" i="16" s="1"/>
  <c r="C128" i="16"/>
  <c r="G128" i="16" s="1"/>
  <c r="B235" i="22" l="1"/>
  <c r="E234" i="22"/>
  <c r="D234" i="22"/>
  <c r="F234" i="22" s="1"/>
  <c r="A234" i="22"/>
  <c r="C234" i="22"/>
  <c r="G234" i="22"/>
  <c r="A238" i="19"/>
  <c r="D238" i="19"/>
  <c r="C238" i="19"/>
  <c r="B239" i="19"/>
  <c r="G238" i="19"/>
  <c r="F238" i="19"/>
  <c r="E238" i="19"/>
  <c r="F131" i="17"/>
  <c r="G131" i="17"/>
  <c r="E132" i="17"/>
  <c r="D132" i="17"/>
  <c r="C132" i="17"/>
  <c r="G132" i="17" s="1"/>
  <c r="B133" i="17"/>
  <c r="A132" i="17"/>
  <c r="C129" i="16"/>
  <c r="A129" i="16"/>
  <c r="B130" i="16"/>
  <c r="E129" i="16"/>
  <c r="G129" i="16" s="1"/>
  <c r="D129" i="16"/>
  <c r="F129" i="16" l="1"/>
  <c r="D235" i="22"/>
  <c r="B236" i="22"/>
  <c r="C235" i="22"/>
  <c r="G235" i="22" s="1"/>
  <c r="A235" i="22"/>
  <c r="F235" i="22"/>
  <c r="E235" i="22"/>
  <c r="G239" i="19"/>
  <c r="B240" i="19"/>
  <c r="D239" i="19"/>
  <c r="C239" i="19"/>
  <c r="F239" i="19"/>
  <c r="E239" i="19"/>
  <c r="A239" i="19"/>
  <c r="F132" i="17"/>
  <c r="B134" i="17"/>
  <c r="E133" i="17"/>
  <c r="A133" i="17"/>
  <c r="D133" i="17"/>
  <c r="C133" i="17"/>
  <c r="G133" i="17" s="1"/>
  <c r="E130" i="16"/>
  <c r="D130" i="16"/>
  <c r="F130" i="16" s="1"/>
  <c r="B131" i="16"/>
  <c r="A130" i="16"/>
  <c r="C130" i="16"/>
  <c r="G130" i="16" l="1"/>
  <c r="B237" i="22"/>
  <c r="D236" i="22"/>
  <c r="C236" i="22"/>
  <c r="A236" i="22"/>
  <c r="E236" i="22"/>
  <c r="F236" i="22" s="1"/>
  <c r="E240" i="19"/>
  <c r="D240" i="19"/>
  <c r="C240" i="19"/>
  <c r="G240" i="19"/>
  <c r="F240" i="19"/>
  <c r="A240" i="19"/>
  <c r="B241" i="19"/>
  <c r="F133" i="17"/>
  <c r="B135" i="17"/>
  <c r="C134" i="17"/>
  <c r="D134" i="17"/>
  <c r="A134" i="17"/>
  <c r="E134" i="17"/>
  <c r="G134" i="17" s="1"/>
  <c r="E131" i="16"/>
  <c r="A131" i="16"/>
  <c r="B132" i="16"/>
  <c r="C131" i="16"/>
  <c r="D131" i="16"/>
  <c r="F131" i="16" s="1"/>
  <c r="G131" i="16" l="1"/>
  <c r="G236" i="22"/>
  <c r="B238" i="22"/>
  <c r="C237" i="22"/>
  <c r="G237" i="22" s="1"/>
  <c r="A237" i="22"/>
  <c r="E237" i="22"/>
  <c r="D237" i="22"/>
  <c r="F237" i="22" s="1"/>
  <c r="B242" i="19"/>
  <c r="D241" i="19"/>
  <c r="C241" i="19"/>
  <c r="G241" i="19"/>
  <c r="F241" i="19"/>
  <c r="E241" i="19"/>
  <c r="A241" i="19"/>
  <c r="F134" i="17"/>
  <c r="C135" i="17"/>
  <c r="E135" i="17"/>
  <c r="G135" i="17" s="1"/>
  <c r="D135" i="17"/>
  <c r="F135" i="17" s="1"/>
  <c r="A135" i="17"/>
  <c r="B136" i="17"/>
  <c r="E132" i="16"/>
  <c r="D132" i="16"/>
  <c r="F132" i="16" s="1"/>
  <c r="A132" i="16"/>
  <c r="B133" i="16"/>
  <c r="C132" i="16"/>
  <c r="G132" i="16" l="1"/>
  <c r="B239" i="22"/>
  <c r="E238" i="22"/>
  <c r="D238" i="22"/>
  <c r="F238" i="22" s="1"/>
  <c r="C238" i="22"/>
  <c r="A238" i="22"/>
  <c r="G238" i="22"/>
  <c r="G242" i="19"/>
  <c r="B243" i="19"/>
  <c r="F242" i="19"/>
  <c r="D242" i="19"/>
  <c r="C242" i="19"/>
  <c r="A242" i="19"/>
  <c r="E242" i="19"/>
  <c r="E136" i="17"/>
  <c r="D136" i="17"/>
  <c r="F136" i="17" s="1"/>
  <c r="A136" i="17"/>
  <c r="B137" i="17"/>
  <c r="C136" i="17"/>
  <c r="G136" i="17" s="1"/>
  <c r="A133" i="16"/>
  <c r="E133" i="16"/>
  <c r="D133" i="16"/>
  <c r="F133" i="16" s="1"/>
  <c r="C133" i="16"/>
  <c r="G133" i="16" s="1"/>
  <c r="B134" i="16"/>
  <c r="E239" i="22" l="1"/>
  <c r="D239" i="22"/>
  <c r="F239" i="22" s="1"/>
  <c r="C239" i="22"/>
  <c r="G239" i="22" s="1"/>
  <c r="B240" i="22"/>
  <c r="A239" i="22"/>
  <c r="A243" i="19"/>
  <c r="D243" i="19"/>
  <c r="C243" i="19"/>
  <c r="B244" i="19"/>
  <c r="G243" i="19"/>
  <c r="F243" i="19"/>
  <c r="E243" i="19"/>
  <c r="D137" i="17"/>
  <c r="A137" i="17"/>
  <c r="B138" i="17"/>
  <c r="E137" i="17"/>
  <c r="F137" i="17" s="1"/>
  <c r="C137" i="17"/>
  <c r="B135" i="16"/>
  <c r="E134" i="16"/>
  <c r="D134" i="16"/>
  <c r="C134" i="16"/>
  <c r="A134" i="16"/>
  <c r="G134" i="16" l="1"/>
  <c r="F134" i="16"/>
  <c r="D240" i="22"/>
  <c r="C240" i="22"/>
  <c r="E240" i="22"/>
  <c r="B241" i="22"/>
  <c r="A240" i="22"/>
  <c r="G240" i="22"/>
  <c r="F240" i="22"/>
  <c r="D244" i="19"/>
  <c r="B245" i="19"/>
  <c r="E244" i="19"/>
  <c r="C244" i="19"/>
  <c r="A244" i="19"/>
  <c r="G244" i="19"/>
  <c r="F244" i="19"/>
  <c r="G137" i="17"/>
  <c r="B139" i="17"/>
  <c r="E138" i="17"/>
  <c r="D138" i="17"/>
  <c r="C138" i="17"/>
  <c r="A138" i="17"/>
  <c r="B136" i="16"/>
  <c r="D135" i="16"/>
  <c r="F135" i="16" s="1"/>
  <c r="C135" i="16"/>
  <c r="E135" i="16"/>
  <c r="A135" i="16"/>
  <c r="G135" i="16" l="1"/>
  <c r="B242" i="22"/>
  <c r="D241" i="22"/>
  <c r="C241" i="22"/>
  <c r="G241" i="22" s="1"/>
  <c r="A241" i="22"/>
  <c r="E241" i="22"/>
  <c r="F241" i="22" s="1"/>
  <c r="F245" i="19"/>
  <c r="E245" i="19"/>
  <c r="D245" i="19"/>
  <c r="B246" i="19"/>
  <c r="G245" i="19"/>
  <c r="C245" i="19"/>
  <c r="A245" i="19"/>
  <c r="G138" i="17"/>
  <c r="F138" i="17"/>
  <c r="B140" i="17"/>
  <c r="A139" i="17"/>
  <c r="E139" i="17"/>
  <c r="D139" i="17"/>
  <c r="C139" i="17"/>
  <c r="G139" i="17" s="1"/>
  <c r="B137" i="16"/>
  <c r="E136" i="16"/>
  <c r="D136" i="16"/>
  <c r="F136" i="16" s="1"/>
  <c r="C136" i="16"/>
  <c r="A136" i="16"/>
  <c r="G136" i="16" l="1"/>
  <c r="B243" i="22"/>
  <c r="D242" i="22"/>
  <c r="F242" i="22" s="1"/>
  <c r="C242" i="22"/>
  <c r="G242" i="22" s="1"/>
  <c r="A242" i="22"/>
  <c r="E242" i="22"/>
  <c r="F246" i="19"/>
  <c r="G246" i="19"/>
  <c r="E246" i="19"/>
  <c r="D246" i="19"/>
  <c r="C246" i="19"/>
  <c r="B247" i="19"/>
  <c r="A246" i="19"/>
  <c r="F139" i="17"/>
  <c r="A140" i="17"/>
  <c r="B141" i="17"/>
  <c r="E140" i="17"/>
  <c r="D140" i="17"/>
  <c r="C140" i="17"/>
  <c r="B138" i="16"/>
  <c r="D137" i="16"/>
  <c r="C137" i="16"/>
  <c r="A137" i="16"/>
  <c r="E137" i="16"/>
  <c r="G137" i="16" l="1"/>
  <c r="F137" i="16"/>
  <c r="E243" i="22"/>
  <c r="D243" i="22"/>
  <c r="C243" i="22"/>
  <c r="A243" i="22"/>
  <c r="B244" i="22"/>
  <c r="G243" i="22"/>
  <c r="F243" i="22"/>
  <c r="D247" i="19"/>
  <c r="B248" i="19"/>
  <c r="F247" i="19"/>
  <c r="E247" i="19"/>
  <c r="G247" i="19"/>
  <c r="C247" i="19"/>
  <c r="A247" i="19"/>
  <c r="G140" i="17"/>
  <c r="F140" i="17"/>
  <c r="E141" i="17"/>
  <c r="D141" i="17"/>
  <c r="C141" i="17"/>
  <c r="A141" i="17"/>
  <c r="B142" i="17"/>
  <c r="D138" i="16"/>
  <c r="F138" i="16" s="1"/>
  <c r="C138" i="16"/>
  <c r="G138" i="16" s="1"/>
  <c r="B139" i="16"/>
  <c r="E138" i="16"/>
  <c r="A138" i="16"/>
  <c r="B245" i="22" l="1"/>
  <c r="C244" i="22"/>
  <c r="G244" i="22" s="1"/>
  <c r="A244" i="22"/>
  <c r="D244" i="22"/>
  <c r="F244" i="22" s="1"/>
  <c r="E244" i="22"/>
  <c r="C248" i="19"/>
  <c r="A248" i="19"/>
  <c r="D248" i="19"/>
  <c r="F248" i="19"/>
  <c r="E248" i="19"/>
  <c r="G248" i="19"/>
  <c r="B249" i="19"/>
  <c r="F141" i="17"/>
  <c r="G141" i="17"/>
  <c r="A142" i="17"/>
  <c r="E142" i="17"/>
  <c r="C142" i="17"/>
  <c r="B143" i="17"/>
  <c r="D142" i="17"/>
  <c r="F142" i="17" s="1"/>
  <c r="B140" i="16"/>
  <c r="E139" i="16"/>
  <c r="D139" i="16"/>
  <c r="F139" i="16" s="1"/>
  <c r="A139" i="16"/>
  <c r="C139" i="16"/>
  <c r="G139" i="16" l="1"/>
  <c r="A245" i="22"/>
  <c r="C245" i="22"/>
  <c r="B246" i="22"/>
  <c r="E245" i="22"/>
  <c r="G245" i="22" s="1"/>
  <c r="D245" i="22"/>
  <c r="F245" i="22" s="1"/>
  <c r="A249" i="19"/>
  <c r="F249" i="19"/>
  <c r="B250" i="19"/>
  <c r="D249" i="19"/>
  <c r="C249" i="19"/>
  <c r="G249" i="19"/>
  <c r="E249" i="19"/>
  <c r="G142" i="17"/>
  <c r="A143" i="17"/>
  <c r="B144" i="17"/>
  <c r="C143" i="17"/>
  <c r="E143" i="17"/>
  <c r="D143" i="17"/>
  <c r="F143" i="17" s="1"/>
  <c r="C140" i="16"/>
  <c r="B141" i="16"/>
  <c r="D140" i="16"/>
  <c r="F140" i="16" s="1"/>
  <c r="A140" i="16"/>
  <c r="G140" i="16"/>
  <c r="E140" i="16"/>
  <c r="E246" i="22" l="1"/>
  <c r="D246" i="22"/>
  <c r="F246" i="22" s="1"/>
  <c r="C246" i="22"/>
  <c r="A246" i="22"/>
  <c r="B247" i="22"/>
  <c r="G246" i="22"/>
  <c r="G250" i="19"/>
  <c r="F250" i="19"/>
  <c r="E250" i="19"/>
  <c r="B251" i="19"/>
  <c r="C250" i="19"/>
  <c r="D250" i="19"/>
  <c r="A250" i="19"/>
  <c r="G143" i="17"/>
  <c r="C144" i="17"/>
  <c r="A144" i="17"/>
  <c r="E144" i="17"/>
  <c r="D144" i="17"/>
  <c r="B145" i="17"/>
  <c r="A141" i="16"/>
  <c r="B142" i="16"/>
  <c r="D141" i="16"/>
  <c r="C141" i="16"/>
  <c r="E141" i="16"/>
  <c r="G141" i="16" s="1"/>
  <c r="F141" i="16" l="1"/>
  <c r="C247" i="22"/>
  <c r="E247" i="22"/>
  <c r="G247" i="22" s="1"/>
  <c r="D247" i="22"/>
  <c r="F247" i="22" s="1"/>
  <c r="B248" i="22"/>
  <c r="A247" i="22"/>
  <c r="C251" i="19"/>
  <c r="A251" i="19"/>
  <c r="G251" i="19"/>
  <c r="F251" i="19"/>
  <c r="E251" i="19"/>
  <c r="B252" i="19"/>
  <c r="D251" i="19"/>
  <c r="F144" i="17"/>
  <c r="G144" i="17"/>
  <c r="A145" i="17"/>
  <c r="E145" i="17"/>
  <c r="C145" i="17"/>
  <c r="B146" i="17"/>
  <c r="D145" i="17"/>
  <c r="F145" i="17" s="1"/>
  <c r="E142" i="16"/>
  <c r="B143" i="16"/>
  <c r="A142" i="16"/>
  <c r="C142" i="16"/>
  <c r="G142" i="16" s="1"/>
  <c r="D142" i="16"/>
  <c r="F142" i="16" l="1"/>
  <c r="C248" i="22"/>
  <c r="B249" i="22"/>
  <c r="E248" i="22"/>
  <c r="G248" i="22" s="1"/>
  <c r="A248" i="22"/>
  <c r="D248" i="22"/>
  <c r="F248" i="22" s="1"/>
  <c r="A252" i="19"/>
  <c r="B253" i="19"/>
  <c r="E252" i="19"/>
  <c r="D252" i="19"/>
  <c r="C252" i="19"/>
  <c r="G252" i="19"/>
  <c r="F252" i="19"/>
  <c r="G145" i="17"/>
  <c r="E146" i="17"/>
  <c r="D146" i="17"/>
  <c r="F146" i="17" s="1"/>
  <c r="C146" i="17"/>
  <c r="G146" i="17" s="1"/>
  <c r="B147" i="17"/>
  <c r="A146" i="17"/>
  <c r="A143" i="16"/>
  <c r="C143" i="16"/>
  <c r="B144" i="16"/>
  <c r="E143" i="16"/>
  <c r="D143" i="16"/>
  <c r="F143" i="16" l="1"/>
  <c r="G143" i="16"/>
  <c r="E249" i="22"/>
  <c r="B250" i="22"/>
  <c r="D249" i="22"/>
  <c r="F249" i="22" s="1"/>
  <c r="C249" i="22"/>
  <c r="G249" i="22" s="1"/>
  <c r="A249" i="22"/>
  <c r="E253" i="19"/>
  <c r="D253" i="19"/>
  <c r="C253" i="19"/>
  <c r="B254" i="19"/>
  <c r="G253" i="19"/>
  <c r="F253" i="19"/>
  <c r="A253" i="19"/>
  <c r="D147" i="17"/>
  <c r="E147" i="17"/>
  <c r="F147" i="17" s="1"/>
  <c r="C147" i="17"/>
  <c r="G147" i="17" s="1"/>
  <c r="A147" i="17"/>
  <c r="B148" i="17"/>
  <c r="B145" i="16"/>
  <c r="E144" i="16"/>
  <c r="D144" i="16"/>
  <c r="F144" i="16" s="1"/>
  <c r="C144" i="16"/>
  <c r="G144" i="16" s="1"/>
  <c r="A144" i="16"/>
  <c r="A250" i="22" l="1"/>
  <c r="E250" i="22"/>
  <c r="D250" i="22"/>
  <c r="C250" i="22"/>
  <c r="F250" i="22"/>
  <c r="B251" i="22"/>
  <c r="G250" i="22"/>
  <c r="C254" i="19"/>
  <c r="D254" i="19"/>
  <c r="A254" i="19"/>
  <c r="F254" i="19"/>
  <c r="E254" i="19"/>
  <c r="B255" i="19"/>
  <c r="G254" i="19"/>
  <c r="B149" i="17"/>
  <c r="D148" i="17"/>
  <c r="E148" i="17"/>
  <c r="C148" i="17"/>
  <c r="A148" i="17"/>
  <c r="C145" i="16"/>
  <c r="A145" i="16"/>
  <c r="G145" i="16"/>
  <c r="B146" i="16"/>
  <c r="F145" i="16"/>
  <c r="E145" i="16"/>
  <c r="D145" i="16"/>
  <c r="A251" i="22" l="1"/>
  <c r="E251" i="22"/>
  <c r="C251" i="22"/>
  <c r="G251" i="22" s="1"/>
  <c r="D251" i="22"/>
  <c r="F251" i="22" s="1"/>
  <c r="B252" i="22"/>
  <c r="G255" i="19"/>
  <c r="B256" i="19"/>
  <c r="F255" i="19"/>
  <c r="D255" i="19"/>
  <c r="C255" i="19"/>
  <c r="E255" i="19"/>
  <c r="A255" i="19"/>
  <c r="G148" i="17"/>
  <c r="F148" i="17"/>
  <c r="A149" i="17"/>
  <c r="B150" i="17"/>
  <c r="E149" i="17"/>
  <c r="D149" i="17"/>
  <c r="C149" i="17"/>
  <c r="G149" i="17" s="1"/>
  <c r="E146" i="16"/>
  <c r="D146" i="16"/>
  <c r="A146" i="16"/>
  <c r="B147" i="16"/>
  <c r="C146" i="16"/>
  <c r="G146" i="16" l="1"/>
  <c r="E252" i="22"/>
  <c r="D252" i="22"/>
  <c r="B253" i="22"/>
  <c r="A252" i="22"/>
  <c r="C252" i="22"/>
  <c r="G252" i="22" s="1"/>
  <c r="F252" i="22"/>
  <c r="F146" i="16"/>
  <c r="E256" i="19"/>
  <c r="A256" i="19"/>
  <c r="B257" i="19"/>
  <c r="F256" i="19"/>
  <c r="D256" i="19"/>
  <c r="C256" i="19"/>
  <c r="G256" i="19"/>
  <c r="F149" i="17"/>
  <c r="B151" i="17"/>
  <c r="E150" i="17"/>
  <c r="D150" i="17"/>
  <c r="C150" i="17"/>
  <c r="A150" i="17"/>
  <c r="G150" i="17"/>
  <c r="E147" i="16"/>
  <c r="D147" i="16"/>
  <c r="F147" i="16" s="1"/>
  <c r="B148" i="16"/>
  <c r="C147" i="16"/>
  <c r="G147" i="16" s="1"/>
  <c r="A147" i="16"/>
  <c r="B254" i="22" l="1"/>
  <c r="C253" i="22"/>
  <c r="A253" i="22"/>
  <c r="E253" i="22"/>
  <c r="G253" i="22" s="1"/>
  <c r="D253" i="22"/>
  <c r="F253" i="22" s="1"/>
  <c r="C257" i="19"/>
  <c r="A257" i="19"/>
  <c r="B258" i="19"/>
  <c r="G257" i="19"/>
  <c r="F257" i="19"/>
  <c r="E257" i="19"/>
  <c r="D257" i="19"/>
  <c r="F150" i="17"/>
  <c r="D151" i="17"/>
  <c r="C151" i="17"/>
  <c r="B152" i="17"/>
  <c r="E151" i="17"/>
  <c r="F151" i="17" s="1"/>
  <c r="A151" i="17"/>
  <c r="B149" i="16"/>
  <c r="E148" i="16"/>
  <c r="D148" i="16"/>
  <c r="F148" i="16" s="1"/>
  <c r="C148" i="16"/>
  <c r="G148" i="16" s="1"/>
  <c r="A148" i="16"/>
  <c r="G254" i="22" l="1"/>
  <c r="D254" i="22"/>
  <c r="C254" i="22"/>
  <c r="A254" i="22"/>
  <c r="B255" i="22"/>
  <c r="F254" i="22"/>
  <c r="E254" i="22"/>
  <c r="A258" i="19"/>
  <c r="F258" i="19"/>
  <c r="E258" i="19"/>
  <c r="D258" i="19"/>
  <c r="C258" i="19"/>
  <c r="B259" i="19"/>
  <c r="G258" i="19"/>
  <c r="G151" i="17"/>
  <c r="C152" i="17"/>
  <c r="A152" i="17"/>
  <c r="B153" i="17"/>
  <c r="E152" i="17"/>
  <c r="G152" i="17" s="1"/>
  <c r="D152" i="17"/>
  <c r="F152" i="17" s="1"/>
  <c r="B150" i="16"/>
  <c r="C149" i="16"/>
  <c r="E149" i="16"/>
  <c r="D149" i="16"/>
  <c r="F149" i="16" s="1"/>
  <c r="A149" i="16"/>
  <c r="G149" i="16" l="1"/>
  <c r="A255" i="22"/>
  <c r="B256" i="22"/>
  <c r="G255" i="22"/>
  <c r="D255" i="22"/>
  <c r="F255" i="22"/>
  <c r="E255" i="22"/>
  <c r="C255" i="22"/>
  <c r="B260" i="19"/>
  <c r="D259" i="19"/>
  <c r="C259" i="19"/>
  <c r="G259" i="19"/>
  <c r="F259" i="19"/>
  <c r="E259" i="19"/>
  <c r="A259" i="19"/>
  <c r="D153" i="17"/>
  <c r="E153" i="17"/>
  <c r="F153" i="17" s="1"/>
  <c r="C153" i="17"/>
  <c r="G153" i="17" s="1"/>
  <c r="A153" i="17"/>
  <c r="B154" i="17"/>
  <c r="A150" i="16"/>
  <c r="B151" i="16"/>
  <c r="E150" i="16"/>
  <c r="G150" i="16" s="1"/>
  <c r="D150" i="16"/>
  <c r="F150" i="16" s="1"/>
  <c r="C150" i="16"/>
  <c r="D256" i="22" l="1"/>
  <c r="G256" i="22"/>
  <c r="F256" i="22"/>
  <c r="A256" i="22"/>
  <c r="B257" i="22"/>
  <c r="E256" i="22"/>
  <c r="C256" i="22"/>
  <c r="C260" i="19"/>
  <c r="B261" i="19"/>
  <c r="G260" i="19"/>
  <c r="D260" i="19"/>
  <c r="A260" i="19"/>
  <c r="F260" i="19"/>
  <c r="E260" i="19"/>
  <c r="E154" i="17"/>
  <c r="A154" i="17"/>
  <c r="B155" i="17"/>
  <c r="C154" i="17"/>
  <c r="D154" i="17"/>
  <c r="F154" i="17" s="1"/>
  <c r="B152" i="16"/>
  <c r="D151" i="16"/>
  <c r="C151" i="16"/>
  <c r="E151" i="16"/>
  <c r="A151" i="16"/>
  <c r="G151" i="16" l="1"/>
  <c r="F151" i="16"/>
  <c r="D257" i="22"/>
  <c r="C257" i="22"/>
  <c r="B258" i="22"/>
  <c r="G257" i="22"/>
  <c r="F257" i="22"/>
  <c r="E257" i="22"/>
  <c r="A257" i="22"/>
  <c r="A261" i="19"/>
  <c r="C261" i="19"/>
  <c r="B262" i="19"/>
  <c r="G261" i="19"/>
  <c r="F261" i="19"/>
  <c r="E261" i="19"/>
  <c r="D261" i="19"/>
  <c r="G154" i="17"/>
  <c r="B156" i="17"/>
  <c r="A155" i="17"/>
  <c r="D155" i="17"/>
  <c r="C155" i="17"/>
  <c r="E155" i="17"/>
  <c r="G155" i="17" s="1"/>
  <c r="E152" i="16"/>
  <c r="G152" i="16" s="1"/>
  <c r="D152" i="16"/>
  <c r="F152" i="16" s="1"/>
  <c r="A152" i="16"/>
  <c r="C152" i="16"/>
  <c r="B153" i="16"/>
  <c r="F258" i="22" l="1"/>
  <c r="B259" i="22"/>
  <c r="G258" i="22"/>
  <c r="A258" i="22"/>
  <c r="E258" i="22"/>
  <c r="D258" i="22"/>
  <c r="C258" i="22"/>
  <c r="E262" i="19"/>
  <c r="B263" i="19"/>
  <c r="A262" i="19"/>
  <c r="G262" i="19"/>
  <c r="F262" i="19"/>
  <c r="D262" i="19"/>
  <c r="C262" i="19"/>
  <c r="F155" i="17"/>
  <c r="C156" i="17"/>
  <c r="E156" i="17"/>
  <c r="G156" i="17" s="1"/>
  <c r="D156" i="17"/>
  <c r="F156" i="17" s="1"/>
  <c r="A156" i="17"/>
  <c r="B157" i="17"/>
  <c r="B154" i="16"/>
  <c r="D153" i="16"/>
  <c r="F153" i="16" s="1"/>
  <c r="C153" i="16"/>
  <c r="G153" i="16"/>
  <c r="E153" i="16"/>
  <c r="A153" i="16"/>
  <c r="G259" i="22" l="1"/>
  <c r="F259" i="22"/>
  <c r="C259" i="22"/>
  <c r="A259" i="22"/>
  <c r="E259" i="22"/>
  <c r="B260" i="22"/>
  <c r="D259" i="22"/>
  <c r="C263" i="19"/>
  <c r="G263" i="19"/>
  <c r="F263" i="19"/>
  <c r="E263" i="19"/>
  <c r="D263" i="19"/>
  <c r="A263" i="19"/>
  <c r="B264" i="19"/>
  <c r="C157" i="17"/>
  <c r="B158" i="17"/>
  <c r="A157" i="17"/>
  <c r="E157" i="17"/>
  <c r="D157" i="17"/>
  <c r="F157" i="17" s="1"/>
  <c r="G157" i="17"/>
  <c r="D154" i="16"/>
  <c r="G154" i="16"/>
  <c r="B155" i="16"/>
  <c r="F154" i="16"/>
  <c r="A154" i="16"/>
  <c r="E154" i="16"/>
  <c r="C154" i="16"/>
  <c r="A260" i="22" l="1"/>
  <c r="B261" i="22"/>
  <c r="G260" i="22"/>
  <c r="F260" i="22"/>
  <c r="D260" i="22"/>
  <c r="E260" i="22"/>
  <c r="C260" i="22"/>
  <c r="G264" i="19"/>
  <c r="A264" i="19"/>
  <c r="D264" i="19"/>
  <c r="C264" i="19"/>
  <c r="F264" i="19"/>
  <c r="B265" i="19"/>
  <c r="E264" i="19"/>
  <c r="A158" i="17"/>
  <c r="B159" i="17"/>
  <c r="C158" i="17"/>
  <c r="E158" i="17"/>
  <c r="D158" i="17"/>
  <c r="F158" i="17" s="1"/>
  <c r="A155" i="16"/>
  <c r="E155" i="16"/>
  <c r="D155" i="16"/>
  <c r="F155" i="16" s="1"/>
  <c r="C155" i="16"/>
  <c r="G155" i="16" s="1"/>
  <c r="B156" i="16"/>
  <c r="A261" i="22" l="1"/>
  <c r="B262" i="22"/>
  <c r="F261" i="22"/>
  <c r="G261" i="22"/>
  <c r="E261" i="22"/>
  <c r="D261" i="22"/>
  <c r="C261" i="22"/>
  <c r="E265" i="19"/>
  <c r="B266" i="19"/>
  <c r="G265" i="19"/>
  <c r="F265" i="19"/>
  <c r="A265" i="19"/>
  <c r="D265" i="19"/>
  <c r="C265" i="19"/>
  <c r="G158" i="17"/>
  <c r="A159" i="17"/>
  <c r="B160" i="17"/>
  <c r="E159" i="17"/>
  <c r="D159" i="17"/>
  <c r="C159" i="17"/>
  <c r="G159" i="17" s="1"/>
  <c r="B157" i="16"/>
  <c r="E156" i="16"/>
  <c r="G156" i="16" s="1"/>
  <c r="A156" i="16"/>
  <c r="D156" i="16"/>
  <c r="F156" i="16" s="1"/>
  <c r="C156" i="16"/>
  <c r="C262" i="22" l="1"/>
  <c r="G262" i="22"/>
  <c r="D262" i="22"/>
  <c r="A262" i="22"/>
  <c r="F262" i="22"/>
  <c r="E262" i="22"/>
  <c r="B263" i="22"/>
  <c r="B267" i="19"/>
  <c r="D266" i="19"/>
  <c r="C266" i="19"/>
  <c r="G266" i="19"/>
  <c r="F266" i="19"/>
  <c r="E266" i="19"/>
  <c r="A266" i="19"/>
  <c r="F159" i="17"/>
  <c r="C160" i="17"/>
  <c r="B161" i="17"/>
  <c r="A160" i="17"/>
  <c r="E160" i="17"/>
  <c r="G160" i="17" s="1"/>
  <c r="D160" i="17"/>
  <c r="D157" i="16"/>
  <c r="F157" i="16" s="1"/>
  <c r="C157" i="16"/>
  <c r="G157" i="16" s="1"/>
  <c r="A157" i="16"/>
  <c r="B158" i="16"/>
  <c r="E157" i="16"/>
  <c r="C263" i="22" l="1"/>
  <c r="B264" i="22"/>
  <c r="E263" i="22"/>
  <c r="G263" i="22"/>
  <c r="F263" i="22"/>
  <c r="D263" i="22"/>
  <c r="A263" i="22"/>
  <c r="G267" i="19"/>
  <c r="A267" i="19"/>
  <c r="E267" i="19"/>
  <c r="D267" i="19"/>
  <c r="C267" i="19"/>
  <c r="B268" i="19"/>
  <c r="F267" i="19"/>
  <c r="F160" i="17"/>
  <c r="C161" i="17"/>
  <c r="E161" i="17"/>
  <c r="D161" i="17"/>
  <c r="A161" i="17"/>
  <c r="B162" i="17"/>
  <c r="B159" i="16"/>
  <c r="E158" i="16"/>
  <c r="D158" i="16"/>
  <c r="F158" i="16" s="1"/>
  <c r="C158" i="16"/>
  <c r="G158" i="16" s="1"/>
  <c r="A158" i="16"/>
  <c r="F264" i="22" l="1"/>
  <c r="E264" i="22"/>
  <c r="B265" i="22"/>
  <c r="G264" i="22"/>
  <c r="C264" i="22"/>
  <c r="A264" i="22"/>
  <c r="D264" i="22"/>
  <c r="G268" i="19"/>
  <c r="F268" i="19"/>
  <c r="B269" i="19"/>
  <c r="E268" i="19"/>
  <c r="D268" i="19"/>
  <c r="C268" i="19"/>
  <c r="A268" i="19"/>
  <c r="F161" i="17"/>
  <c r="G161" i="17"/>
  <c r="E162" i="17"/>
  <c r="D162" i="17"/>
  <c r="B163" i="17"/>
  <c r="C162" i="17"/>
  <c r="A162" i="17"/>
  <c r="A159" i="16"/>
  <c r="E159" i="16"/>
  <c r="G159" i="16" s="1"/>
  <c r="D159" i="16"/>
  <c r="F159" i="16" s="1"/>
  <c r="C159" i="16"/>
  <c r="B160" i="16"/>
  <c r="E265" i="22" l="1"/>
  <c r="D265" i="22"/>
  <c r="C265" i="22"/>
  <c r="A265" i="22"/>
  <c r="B266" i="22"/>
  <c r="G265" i="22"/>
  <c r="F265" i="22"/>
  <c r="D269" i="19"/>
  <c r="B270" i="19"/>
  <c r="A269" i="19"/>
  <c r="G269" i="19"/>
  <c r="F269" i="19"/>
  <c r="C269" i="19"/>
  <c r="E269" i="19"/>
  <c r="G162" i="17"/>
  <c r="F162" i="17"/>
  <c r="E163" i="17"/>
  <c r="B164" i="17"/>
  <c r="C163" i="17"/>
  <c r="A163" i="17"/>
  <c r="G163" i="17"/>
  <c r="D163" i="17"/>
  <c r="F163" i="17" s="1"/>
  <c r="E160" i="16"/>
  <c r="D160" i="16"/>
  <c r="F160" i="16" s="1"/>
  <c r="A160" i="16"/>
  <c r="B161" i="16"/>
  <c r="C160" i="16"/>
  <c r="G160" i="16" s="1"/>
  <c r="B267" i="22" l="1"/>
  <c r="F266" i="22"/>
  <c r="A266" i="22"/>
  <c r="E266" i="22"/>
  <c r="D266" i="22"/>
  <c r="C266" i="22"/>
  <c r="G266" i="22"/>
  <c r="C270" i="19"/>
  <c r="A270" i="19"/>
  <c r="D270" i="19"/>
  <c r="B271" i="19"/>
  <c r="G270" i="19"/>
  <c r="F270" i="19"/>
  <c r="E270" i="19"/>
  <c r="B165" i="17"/>
  <c r="A164" i="17"/>
  <c r="E164" i="17"/>
  <c r="C164" i="17"/>
  <c r="G164" i="17" s="1"/>
  <c r="D164" i="17"/>
  <c r="F164" i="17" s="1"/>
  <c r="C161" i="16"/>
  <c r="B162" i="16"/>
  <c r="A161" i="16"/>
  <c r="E161" i="16"/>
  <c r="G161" i="16" s="1"/>
  <c r="D161" i="16"/>
  <c r="F161" i="16" l="1"/>
  <c r="G267" i="22"/>
  <c r="F267" i="22"/>
  <c r="C267" i="22"/>
  <c r="E267" i="22"/>
  <c r="A267" i="22"/>
  <c r="B268" i="22"/>
  <c r="D267" i="22"/>
  <c r="F271" i="19"/>
  <c r="E271" i="19"/>
  <c r="D271" i="19"/>
  <c r="C271" i="19"/>
  <c r="A271" i="19"/>
  <c r="B272" i="19"/>
  <c r="G271" i="19"/>
  <c r="B166" i="17"/>
  <c r="C165" i="17"/>
  <c r="A165" i="17"/>
  <c r="E165" i="17"/>
  <c r="D165" i="17"/>
  <c r="C162" i="16"/>
  <c r="B163" i="16"/>
  <c r="E162" i="16"/>
  <c r="G162" i="16" s="1"/>
  <c r="D162" i="16"/>
  <c r="F162" i="16" s="1"/>
  <c r="A162" i="16"/>
  <c r="E268" i="22" l="1"/>
  <c r="D268" i="22"/>
  <c r="C268" i="22"/>
  <c r="B269" i="22"/>
  <c r="G268" i="22"/>
  <c r="F268" i="22"/>
  <c r="A268" i="22"/>
  <c r="D272" i="19"/>
  <c r="B273" i="19"/>
  <c r="C272" i="19"/>
  <c r="A272" i="19"/>
  <c r="G272" i="19"/>
  <c r="F272" i="19"/>
  <c r="E272" i="19"/>
  <c r="F165" i="17"/>
  <c r="G165" i="17"/>
  <c r="B167" i="17"/>
  <c r="D166" i="17"/>
  <c r="E166" i="17"/>
  <c r="C166" i="17"/>
  <c r="G166" i="17" s="1"/>
  <c r="A166" i="17"/>
  <c r="E163" i="16"/>
  <c r="C163" i="16"/>
  <c r="D163" i="16"/>
  <c r="F163" i="16" s="1"/>
  <c r="A163" i="16"/>
  <c r="B164" i="16"/>
  <c r="G163" i="16" l="1"/>
  <c r="B270" i="22"/>
  <c r="G269" i="22"/>
  <c r="F269" i="22"/>
  <c r="C269" i="22"/>
  <c r="A269" i="22"/>
  <c r="E269" i="22"/>
  <c r="D269" i="22"/>
  <c r="B274" i="19"/>
  <c r="G273" i="19"/>
  <c r="C273" i="19"/>
  <c r="A273" i="19"/>
  <c r="F273" i="19"/>
  <c r="E273" i="19"/>
  <c r="D273" i="19"/>
  <c r="F166" i="17"/>
  <c r="B168" i="17"/>
  <c r="E167" i="17"/>
  <c r="D167" i="17"/>
  <c r="F167" i="17" s="1"/>
  <c r="C167" i="17"/>
  <c r="G167" i="17" s="1"/>
  <c r="A167" i="17"/>
  <c r="E164" i="16"/>
  <c r="D164" i="16"/>
  <c r="F164" i="16" s="1"/>
  <c r="C164" i="16"/>
  <c r="B165" i="16"/>
  <c r="A164" i="16"/>
  <c r="G164" i="16" l="1"/>
  <c r="A270" i="22"/>
  <c r="G270" i="22"/>
  <c r="F270" i="22"/>
  <c r="E270" i="22"/>
  <c r="D270" i="22"/>
  <c r="C270" i="22"/>
  <c r="B271" i="22"/>
  <c r="A274" i="19"/>
  <c r="F274" i="19"/>
  <c r="C274" i="19"/>
  <c r="D274" i="19"/>
  <c r="B275" i="19"/>
  <c r="G274" i="19"/>
  <c r="E274" i="19"/>
  <c r="A168" i="17"/>
  <c r="B169" i="17"/>
  <c r="D168" i="17"/>
  <c r="E168" i="17"/>
  <c r="C168" i="17"/>
  <c r="G168" i="17" s="1"/>
  <c r="B166" i="16"/>
  <c r="D165" i="16"/>
  <c r="C165" i="16"/>
  <c r="E165" i="16"/>
  <c r="A165" i="16"/>
  <c r="G165" i="16" l="1"/>
  <c r="F165" i="16"/>
  <c r="G271" i="22"/>
  <c r="B272" i="22"/>
  <c r="E271" i="22"/>
  <c r="D271" i="22"/>
  <c r="C271" i="22"/>
  <c r="F271" i="22"/>
  <c r="A271" i="22"/>
  <c r="B276" i="19"/>
  <c r="C275" i="19"/>
  <c r="A275" i="19"/>
  <c r="E275" i="19"/>
  <c r="D275" i="19"/>
  <c r="G275" i="19"/>
  <c r="F275" i="19"/>
  <c r="F168" i="17"/>
  <c r="D169" i="17"/>
  <c r="E169" i="17"/>
  <c r="B170" i="17"/>
  <c r="C169" i="17"/>
  <c r="G169" i="17" s="1"/>
  <c r="A169" i="17"/>
  <c r="B167" i="16"/>
  <c r="A166" i="16"/>
  <c r="E166" i="16"/>
  <c r="D166" i="16"/>
  <c r="F166" i="16" s="1"/>
  <c r="C166" i="16"/>
  <c r="G166" i="16" l="1"/>
  <c r="D272" i="22"/>
  <c r="C272" i="22"/>
  <c r="F272" i="22"/>
  <c r="E272" i="22"/>
  <c r="A272" i="22"/>
  <c r="B273" i="22"/>
  <c r="G272" i="22"/>
  <c r="C276" i="19"/>
  <c r="G276" i="19"/>
  <c r="F276" i="19"/>
  <c r="E276" i="19"/>
  <c r="D276" i="19"/>
  <c r="A276" i="19"/>
  <c r="B277" i="19"/>
  <c r="F169" i="17"/>
  <c r="D170" i="17"/>
  <c r="B171" i="17"/>
  <c r="A170" i="17"/>
  <c r="C170" i="17"/>
  <c r="E170" i="17"/>
  <c r="G170" i="17" s="1"/>
  <c r="B168" i="16"/>
  <c r="A167" i="16"/>
  <c r="C167" i="16"/>
  <c r="G167" i="16" s="1"/>
  <c r="E167" i="16"/>
  <c r="D167" i="16"/>
  <c r="F167" i="16" l="1"/>
  <c r="B274" i="22"/>
  <c r="G273" i="22"/>
  <c r="F273" i="22"/>
  <c r="E273" i="22"/>
  <c r="C273" i="22"/>
  <c r="A273" i="22"/>
  <c r="D273" i="22"/>
  <c r="G277" i="19"/>
  <c r="A277" i="19"/>
  <c r="B278" i="19"/>
  <c r="F277" i="19"/>
  <c r="E277" i="19"/>
  <c r="D277" i="19"/>
  <c r="C277" i="19"/>
  <c r="F170" i="17"/>
  <c r="A171" i="17"/>
  <c r="D171" i="17"/>
  <c r="B172" i="17"/>
  <c r="E171" i="17"/>
  <c r="C171" i="17"/>
  <c r="G171" i="17"/>
  <c r="C168" i="16"/>
  <c r="G168" i="16" s="1"/>
  <c r="A168" i="16"/>
  <c r="D168" i="16"/>
  <c r="E168" i="16"/>
  <c r="B169" i="16"/>
  <c r="F168" i="16" l="1"/>
  <c r="F274" i="22"/>
  <c r="E274" i="22"/>
  <c r="B275" i="22"/>
  <c r="D274" i="22"/>
  <c r="G274" i="22"/>
  <c r="C274" i="22"/>
  <c r="A274" i="22"/>
  <c r="F278" i="19"/>
  <c r="A278" i="19"/>
  <c r="G278" i="19"/>
  <c r="E278" i="19"/>
  <c r="B279" i="19"/>
  <c r="C278" i="19"/>
  <c r="D278" i="19"/>
  <c r="F171" i="17"/>
  <c r="D172" i="17"/>
  <c r="C172" i="17"/>
  <c r="B173" i="17"/>
  <c r="E172" i="17"/>
  <c r="G172" i="17" s="1"/>
  <c r="A172" i="17"/>
  <c r="E169" i="16"/>
  <c r="D169" i="16"/>
  <c r="F169" i="16" s="1"/>
  <c r="B170" i="16"/>
  <c r="C169" i="16"/>
  <c r="A169" i="16"/>
  <c r="G169" i="16" l="1"/>
  <c r="C275" i="22"/>
  <c r="F275" i="22"/>
  <c r="A275" i="22"/>
  <c r="E275" i="22"/>
  <c r="D275" i="22"/>
  <c r="B276" i="22"/>
  <c r="G275" i="22"/>
  <c r="B280" i="19"/>
  <c r="D279" i="19"/>
  <c r="F279" i="19"/>
  <c r="E279" i="19"/>
  <c r="C279" i="19"/>
  <c r="G279" i="19"/>
  <c r="A279" i="19"/>
  <c r="F172" i="17"/>
  <c r="C173" i="17"/>
  <c r="E173" i="17"/>
  <c r="G173" i="17" s="1"/>
  <c r="D173" i="17"/>
  <c r="F173" i="17" s="1"/>
  <c r="A173" i="17"/>
  <c r="B174" i="17"/>
  <c r="D170" i="16"/>
  <c r="E170" i="16"/>
  <c r="F170" i="16" s="1"/>
  <c r="C170" i="16"/>
  <c r="A170" i="16"/>
  <c r="B171" i="16"/>
  <c r="G170" i="16" l="1"/>
  <c r="G276" i="22"/>
  <c r="C276" i="22"/>
  <c r="E276" i="22"/>
  <c r="D276" i="22"/>
  <c r="A276" i="22"/>
  <c r="B277" i="22"/>
  <c r="F276" i="22"/>
  <c r="B281" i="19"/>
  <c r="C280" i="19"/>
  <c r="A280" i="19"/>
  <c r="G280" i="19"/>
  <c r="F280" i="19"/>
  <c r="D280" i="19"/>
  <c r="E280" i="19"/>
  <c r="A174" i="17"/>
  <c r="B175" i="17"/>
  <c r="D174" i="17"/>
  <c r="E174" i="17"/>
  <c r="C174" i="17"/>
  <c r="G174" i="17" s="1"/>
  <c r="E171" i="16"/>
  <c r="D171" i="16"/>
  <c r="F171" i="16" s="1"/>
  <c r="A171" i="16"/>
  <c r="B172" i="16"/>
  <c r="C171" i="16"/>
  <c r="G171" i="16" l="1"/>
  <c r="A277" i="22"/>
  <c r="G277" i="22"/>
  <c r="F277" i="22"/>
  <c r="C277" i="22"/>
  <c r="B278" i="22"/>
  <c r="E277" i="22"/>
  <c r="D277" i="22"/>
  <c r="G281" i="19"/>
  <c r="B282" i="19"/>
  <c r="F281" i="19"/>
  <c r="C281" i="19"/>
  <c r="A281" i="19"/>
  <c r="E281" i="19"/>
  <c r="D281" i="19"/>
  <c r="F174" i="17"/>
  <c r="E175" i="17"/>
  <c r="A175" i="17"/>
  <c r="C175" i="17"/>
  <c r="B176" i="17"/>
  <c r="D175" i="17"/>
  <c r="F175" i="17" s="1"/>
  <c r="A172" i="16"/>
  <c r="C172" i="16"/>
  <c r="B173" i="16"/>
  <c r="E172" i="16"/>
  <c r="D172" i="16"/>
  <c r="F172" i="16" s="1"/>
  <c r="G172" i="16" l="1"/>
  <c r="B279" i="22"/>
  <c r="F278" i="22"/>
  <c r="C278" i="22"/>
  <c r="A278" i="22"/>
  <c r="G278" i="22"/>
  <c r="E278" i="22"/>
  <c r="D278" i="22"/>
  <c r="D282" i="19"/>
  <c r="E282" i="19"/>
  <c r="C282" i="19"/>
  <c r="B283" i="19"/>
  <c r="A282" i="19"/>
  <c r="G282" i="19"/>
  <c r="F282" i="19"/>
  <c r="G175" i="17"/>
  <c r="C176" i="17"/>
  <c r="D176" i="17"/>
  <c r="E176" i="17"/>
  <c r="G176" i="17" s="1"/>
  <c r="B177" i="17"/>
  <c r="A176" i="17"/>
  <c r="B174" i="16"/>
  <c r="E173" i="16"/>
  <c r="D173" i="16"/>
  <c r="F173" i="16" s="1"/>
  <c r="C173" i="16"/>
  <c r="A173" i="16"/>
  <c r="G173" i="16" l="1"/>
  <c r="C279" i="22"/>
  <c r="G279" i="22"/>
  <c r="E279" i="22"/>
  <c r="D279" i="22"/>
  <c r="A279" i="22"/>
  <c r="B280" i="22"/>
  <c r="F279" i="22"/>
  <c r="E283" i="19"/>
  <c r="D283" i="19"/>
  <c r="C283" i="19"/>
  <c r="G283" i="19"/>
  <c r="F283" i="19"/>
  <c r="A283" i="19"/>
  <c r="B284" i="19"/>
  <c r="F176" i="17"/>
  <c r="C177" i="17"/>
  <c r="B178" i="17"/>
  <c r="A177" i="17"/>
  <c r="E177" i="17"/>
  <c r="D177" i="17"/>
  <c r="D174" i="16"/>
  <c r="F174" i="16" s="1"/>
  <c r="C174" i="16"/>
  <c r="E174" i="16"/>
  <c r="G174" i="16" s="1"/>
  <c r="A174" i="16"/>
  <c r="B175" i="16"/>
  <c r="D280" i="22" l="1"/>
  <c r="C280" i="22"/>
  <c r="B281" i="22"/>
  <c r="E280" i="22"/>
  <c r="G280" i="22"/>
  <c r="F280" i="22"/>
  <c r="A280" i="22"/>
  <c r="F284" i="19"/>
  <c r="C284" i="19"/>
  <c r="B285" i="19"/>
  <c r="G284" i="19"/>
  <c r="E284" i="19"/>
  <c r="D284" i="19"/>
  <c r="A284" i="19"/>
  <c r="F177" i="17"/>
  <c r="G177" i="17"/>
  <c r="E178" i="17"/>
  <c r="B179" i="17"/>
  <c r="A178" i="17"/>
  <c r="D178" i="17"/>
  <c r="F178" i="17" s="1"/>
  <c r="C178" i="17"/>
  <c r="G178" i="17" s="1"/>
  <c r="A175" i="16"/>
  <c r="B176" i="16"/>
  <c r="E175" i="16"/>
  <c r="D175" i="16"/>
  <c r="C175" i="16"/>
  <c r="G175" i="16" s="1"/>
  <c r="F175" i="16" l="1"/>
  <c r="B282" i="22"/>
  <c r="E281" i="22"/>
  <c r="D281" i="22"/>
  <c r="C281" i="22"/>
  <c r="A281" i="22"/>
  <c r="G281" i="22"/>
  <c r="F281" i="22"/>
  <c r="C285" i="19"/>
  <c r="A285" i="19"/>
  <c r="B286" i="19"/>
  <c r="G285" i="19"/>
  <c r="E285" i="19"/>
  <c r="D285" i="19"/>
  <c r="F285" i="19"/>
  <c r="B180" i="17"/>
  <c r="E179" i="17"/>
  <c r="C179" i="17"/>
  <c r="G179" i="17" s="1"/>
  <c r="A179" i="17"/>
  <c r="D179" i="17"/>
  <c r="F179" i="17" s="1"/>
  <c r="B177" i="16"/>
  <c r="D176" i="16"/>
  <c r="F176" i="16" s="1"/>
  <c r="C176" i="16"/>
  <c r="G176" i="16" s="1"/>
  <c r="A176" i="16"/>
  <c r="E176" i="16"/>
  <c r="B283" i="22" l="1"/>
  <c r="E282" i="22"/>
  <c r="A282" i="22"/>
  <c r="G282" i="22"/>
  <c r="F282" i="22"/>
  <c r="D282" i="22"/>
  <c r="C282" i="22"/>
  <c r="A286" i="19"/>
  <c r="F286" i="19"/>
  <c r="G286" i="19"/>
  <c r="E286" i="19"/>
  <c r="D286" i="19"/>
  <c r="C286" i="19"/>
  <c r="B287" i="19"/>
  <c r="E180" i="17"/>
  <c r="C180" i="17"/>
  <c r="A180" i="17"/>
  <c r="B181" i="17"/>
  <c r="D180" i="17"/>
  <c r="F180" i="17" s="1"/>
  <c r="C177" i="16"/>
  <c r="D177" i="16"/>
  <c r="B178" i="16"/>
  <c r="E177" i="16"/>
  <c r="G177" i="16" s="1"/>
  <c r="A177" i="16"/>
  <c r="G283" i="22" l="1"/>
  <c r="A283" i="22"/>
  <c r="F283" i="22"/>
  <c r="E283" i="22"/>
  <c r="D283" i="22"/>
  <c r="C283" i="22"/>
  <c r="B284" i="22"/>
  <c r="F177" i="16"/>
  <c r="A287" i="19"/>
  <c r="G287" i="19"/>
  <c r="F287" i="19"/>
  <c r="B288" i="19"/>
  <c r="E287" i="19"/>
  <c r="D287" i="19"/>
  <c r="C287" i="19"/>
  <c r="G180" i="17"/>
  <c r="A181" i="17"/>
  <c r="D181" i="17"/>
  <c r="C181" i="17"/>
  <c r="B182" i="17"/>
  <c r="E181" i="17"/>
  <c r="F181" i="17" s="1"/>
  <c r="B179" i="16"/>
  <c r="E178" i="16"/>
  <c r="G178" i="16" s="1"/>
  <c r="D178" i="16"/>
  <c r="F178" i="16" s="1"/>
  <c r="C178" i="16"/>
  <c r="A178" i="16"/>
  <c r="D284" i="22" l="1"/>
  <c r="A284" i="22"/>
  <c r="G284" i="22"/>
  <c r="F284" i="22"/>
  <c r="E284" i="22"/>
  <c r="B285" i="22"/>
  <c r="C284" i="22"/>
  <c r="D288" i="19"/>
  <c r="B289" i="19"/>
  <c r="A288" i="19"/>
  <c r="C288" i="19"/>
  <c r="G288" i="19"/>
  <c r="F288" i="19"/>
  <c r="E288" i="19"/>
  <c r="G181" i="17"/>
  <c r="B183" i="17"/>
  <c r="D182" i="17"/>
  <c r="A182" i="17"/>
  <c r="C182" i="17"/>
  <c r="E182" i="17"/>
  <c r="F182" i="17" s="1"/>
  <c r="E179" i="16"/>
  <c r="C179" i="16"/>
  <c r="A179" i="16"/>
  <c r="B180" i="16"/>
  <c r="D179" i="16"/>
  <c r="G179" i="16" l="1"/>
  <c r="F179" i="16"/>
  <c r="G285" i="22"/>
  <c r="F285" i="22"/>
  <c r="C285" i="22"/>
  <c r="D285" i="22"/>
  <c r="B286" i="22"/>
  <c r="E285" i="22"/>
  <c r="A285" i="22"/>
  <c r="C289" i="19"/>
  <c r="B290" i="19"/>
  <c r="G289" i="19"/>
  <c r="F289" i="19"/>
  <c r="E289" i="19"/>
  <c r="D289" i="19"/>
  <c r="A289" i="19"/>
  <c r="G182" i="17"/>
  <c r="B184" i="17"/>
  <c r="E183" i="17"/>
  <c r="D183" i="17"/>
  <c r="F183" i="17" s="1"/>
  <c r="A183" i="17"/>
  <c r="C183" i="17"/>
  <c r="G183" i="17" s="1"/>
  <c r="C180" i="16"/>
  <c r="G180" i="16" s="1"/>
  <c r="B181" i="16"/>
  <c r="A180" i="16"/>
  <c r="E180" i="16"/>
  <c r="D180" i="16"/>
  <c r="F180" i="16" l="1"/>
  <c r="F286" i="22"/>
  <c r="D286" i="22"/>
  <c r="C286" i="22"/>
  <c r="B287" i="22"/>
  <c r="G286" i="22"/>
  <c r="E286" i="22"/>
  <c r="A286" i="22"/>
  <c r="G290" i="19"/>
  <c r="F290" i="19"/>
  <c r="E290" i="19"/>
  <c r="D290" i="19"/>
  <c r="A290" i="19"/>
  <c r="B291" i="19"/>
  <c r="C290" i="19"/>
  <c r="B185" i="17"/>
  <c r="E184" i="17"/>
  <c r="A184" i="17"/>
  <c r="D184" i="17"/>
  <c r="F184" i="17" s="1"/>
  <c r="C184" i="17"/>
  <c r="G184" i="17" s="1"/>
  <c r="E181" i="16"/>
  <c r="D181" i="16"/>
  <c r="F181" i="16" s="1"/>
  <c r="B182" i="16"/>
  <c r="C181" i="16"/>
  <c r="G181" i="16" s="1"/>
  <c r="A181" i="16"/>
  <c r="B288" i="22" l="1"/>
  <c r="G287" i="22"/>
  <c r="F287" i="22"/>
  <c r="E287" i="22"/>
  <c r="D287" i="22"/>
  <c r="C287" i="22"/>
  <c r="A287" i="22"/>
  <c r="E291" i="19"/>
  <c r="F291" i="19"/>
  <c r="A291" i="19"/>
  <c r="B292" i="19"/>
  <c r="G291" i="19"/>
  <c r="D291" i="19"/>
  <c r="C291" i="19"/>
  <c r="D185" i="17"/>
  <c r="B186" i="17"/>
  <c r="E185" i="17"/>
  <c r="F185" i="17" s="1"/>
  <c r="C185" i="17"/>
  <c r="A185" i="17"/>
  <c r="B183" i="16"/>
  <c r="E182" i="16"/>
  <c r="D182" i="16"/>
  <c r="F182" i="16" s="1"/>
  <c r="C182" i="16"/>
  <c r="G182" i="16" s="1"/>
  <c r="A182" i="16"/>
  <c r="G288" i="22" l="1"/>
  <c r="F288" i="22"/>
  <c r="E288" i="22"/>
  <c r="D288" i="22"/>
  <c r="A288" i="22"/>
  <c r="B289" i="22"/>
  <c r="C288" i="22"/>
  <c r="B293" i="19"/>
  <c r="A292" i="19"/>
  <c r="G292" i="19"/>
  <c r="F292" i="19"/>
  <c r="E292" i="19"/>
  <c r="D292" i="19"/>
  <c r="C292" i="19"/>
  <c r="G185" i="17"/>
  <c r="D186" i="17"/>
  <c r="E186" i="17"/>
  <c r="F186" i="17" s="1"/>
  <c r="C186" i="17"/>
  <c r="A186" i="17"/>
  <c r="G186" i="17"/>
  <c r="B187" i="17"/>
  <c r="B184" i="16"/>
  <c r="A183" i="16"/>
  <c r="E183" i="16"/>
  <c r="G183" i="16" s="1"/>
  <c r="D183" i="16"/>
  <c r="C183" i="16"/>
  <c r="A289" i="22" l="1"/>
  <c r="C289" i="22"/>
  <c r="G289" i="22"/>
  <c r="B290" i="22"/>
  <c r="F289" i="22"/>
  <c r="E289" i="22"/>
  <c r="D289" i="22"/>
  <c r="F183" i="16"/>
  <c r="G293" i="19"/>
  <c r="C293" i="19"/>
  <c r="B294" i="19"/>
  <c r="E293" i="19"/>
  <c r="D293" i="19"/>
  <c r="F293" i="19"/>
  <c r="A293" i="19"/>
  <c r="A187" i="17"/>
  <c r="E187" i="17"/>
  <c r="D187" i="17"/>
  <c r="F187" i="17" s="1"/>
  <c r="B188" i="17"/>
  <c r="C187" i="17"/>
  <c r="G187" i="17" s="1"/>
  <c r="C184" i="16"/>
  <c r="A184" i="16"/>
  <c r="B185" i="16"/>
  <c r="E184" i="16"/>
  <c r="G184" i="16" s="1"/>
  <c r="D184" i="16"/>
  <c r="F184" i="16" l="1"/>
  <c r="B291" i="22"/>
  <c r="F290" i="22"/>
  <c r="G290" i="22"/>
  <c r="D290" i="22"/>
  <c r="C290" i="22"/>
  <c r="A290" i="22"/>
  <c r="E290" i="22"/>
  <c r="C294" i="19"/>
  <c r="A294" i="19"/>
  <c r="B295" i="19"/>
  <c r="E294" i="19"/>
  <c r="D294" i="19"/>
  <c r="G294" i="19"/>
  <c r="F294" i="19"/>
  <c r="B189" i="17"/>
  <c r="E188" i="17"/>
  <c r="D188" i="17"/>
  <c r="F188" i="17" s="1"/>
  <c r="C188" i="17"/>
  <c r="A188" i="17"/>
  <c r="G188" i="17"/>
  <c r="D185" i="16"/>
  <c r="F185" i="16" s="1"/>
  <c r="C185" i="16"/>
  <c r="G185" i="16" s="1"/>
  <c r="A185" i="16"/>
  <c r="B186" i="16"/>
  <c r="E185" i="16"/>
  <c r="C291" i="22" l="1"/>
  <c r="D291" i="22"/>
  <c r="F291" i="22"/>
  <c r="E291" i="22"/>
  <c r="G291" i="22"/>
  <c r="A291" i="22"/>
  <c r="B292" i="22"/>
  <c r="B296" i="19"/>
  <c r="F295" i="19"/>
  <c r="A295" i="19"/>
  <c r="G295" i="19"/>
  <c r="E295" i="19"/>
  <c r="D295" i="19"/>
  <c r="C295" i="19"/>
  <c r="C189" i="17"/>
  <c r="D189" i="17"/>
  <c r="A189" i="17"/>
  <c r="B190" i="17"/>
  <c r="E189" i="17"/>
  <c r="G189" i="17" s="1"/>
  <c r="D186" i="16"/>
  <c r="E186" i="16"/>
  <c r="G186" i="16" s="1"/>
  <c r="C186" i="16"/>
  <c r="A186" i="16"/>
  <c r="B187" i="16"/>
  <c r="F186" i="16" l="1"/>
  <c r="D292" i="22"/>
  <c r="A292" i="22"/>
  <c r="G292" i="22"/>
  <c r="F292" i="22"/>
  <c r="E292" i="22"/>
  <c r="C292" i="22"/>
  <c r="B293" i="22"/>
  <c r="D296" i="19"/>
  <c r="G296" i="19"/>
  <c r="F296" i="19"/>
  <c r="E296" i="19"/>
  <c r="C296" i="19"/>
  <c r="A296" i="19"/>
  <c r="B297" i="19"/>
  <c r="F189" i="17"/>
  <c r="A190" i="17"/>
  <c r="B191" i="17"/>
  <c r="D190" i="17"/>
  <c r="E190" i="17"/>
  <c r="C190" i="17"/>
  <c r="B188" i="16"/>
  <c r="E187" i="16"/>
  <c r="D187" i="16"/>
  <c r="F187" i="16" s="1"/>
  <c r="C187" i="16"/>
  <c r="A187" i="16"/>
  <c r="G187" i="16" l="1"/>
  <c r="E293" i="22"/>
  <c r="G293" i="22"/>
  <c r="F293" i="22"/>
  <c r="D293" i="22"/>
  <c r="B294" i="22"/>
  <c r="A293" i="22"/>
  <c r="C293" i="22"/>
  <c r="A297" i="19"/>
  <c r="F297" i="19"/>
  <c r="D297" i="19"/>
  <c r="E297" i="19"/>
  <c r="G297" i="19"/>
  <c r="C297" i="19"/>
  <c r="B298" i="19"/>
  <c r="G190" i="17"/>
  <c r="F190" i="17"/>
  <c r="E191" i="17"/>
  <c r="A191" i="17"/>
  <c r="B192" i="17"/>
  <c r="D191" i="17"/>
  <c r="F191" i="17" s="1"/>
  <c r="C191" i="17"/>
  <c r="G191" i="17"/>
  <c r="F188" i="16"/>
  <c r="B189" i="16"/>
  <c r="C188" i="16"/>
  <c r="A188" i="16"/>
  <c r="E188" i="16"/>
  <c r="D188" i="16"/>
  <c r="G188" i="16" l="1"/>
  <c r="D294" i="22"/>
  <c r="C294" i="22"/>
  <c r="B295" i="22"/>
  <c r="G294" i="22"/>
  <c r="A294" i="22"/>
  <c r="F294" i="22"/>
  <c r="E294" i="22"/>
  <c r="F298" i="19"/>
  <c r="D298" i="19"/>
  <c r="C298" i="19"/>
  <c r="G298" i="19"/>
  <c r="A298" i="19"/>
  <c r="B299" i="19"/>
  <c r="E298" i="19"/>
  <c r="C192" i="17"/>
  <c r="D192" i="17"/>
  <c r="A192" i="17"/>
  <c r="B193" i="17"/>
  <c r="E192" i="17"/>
  <c r="G192" i="17" s="1"/>
  <c r="A189" i="16"/>
  <c r="D189" i="16"/>
  <c r="C189" i="16"/>
  <c r="E189" i="16"/>
  <c r="G189" i="16" s="1"/>
  <c r="B190" i="16"/>
  <c r="G295" i="22" l="1"/>
  <c r="B296" i="22"/>
  <c r="E295" i="22"/>
  <c r="A295" i="22"/>
  <c r="F295" i="22"/>
  <c r="C295" i="22"/>
  <c r="D295" i="22"/>
  <c r="F189" i="16"/>
  <c r="D299" i="19"/>
  <c r="C299" i="19"/>
  <c r="A299" i="19"/>
  <c r="B300" i="19"/>
  <c r="G299" i="19"/>
  <c r="F299" i="19"/>
  <c r="E299" i="19"/>
  <c r="F192" i="17"/>
  <c r="D193" i="17"/>
  <c r="C193" i="17"/>
  <c r="E193" i="17"/>
  <c r="F193" i="17" s="1"/>
  <c r="B194" i="17"/>
  <c r="A193" i="17"/>
  <c r="B191" i="16"/>
  <c r="E190" i="16"/>
  <c r="F190" i="16" s="1"/>
  <c r="A190" i="16"/>
  <c r="D190" i="16"/>
  <c r="C190" i="16"/>
  <c r="C296" i="22" l="1"/>
  <c r="B297" i="22"/>
  <c r="E296" i="22"/>
  <c r="G296" i="22"/>
  <c r="F296" i="22"/>
  <c r="D296" i="22"/>
  <c r="A296" i="22"/>
  <c r="G190" i="16"/>
  <c r="C191" i="16" s="1"/>
  <c r="G191" i="16" s="1"/>
  <c r="F300" i="19"/>
  <c r="B301" i="19"/>
  <c r="C300" i="19"/>
  <c r="A300" i="19"/>
  <c r="D300" i="19"/>
  <c r="G300" i="19"/>
  <c r="E300" i="19"/>
  <c r="G193" i="17"/>
  <c r="E194" i="17"/>
  <c r="B195" i="17"/>
  <c r="D194" i="17"/>
  <c r="F194" i="17" s="1"/>
  <c r="C194" i="17"/>
  <c r="G194" i="17" s="1"/>
  <c r="A194" i="17"/>
  <c r="A191" i="16"/>
  <c r="E191" i="16"/>
  <c r="D191" i="16"/>
  <c r="F191" i="16" s="1"/>
  <c r="B192" i="16"/>
  <c r="B298" i="22" l="1"/>
  <c r="A297" i="22"/>
  <c r="E297" i="22"/>
  <c r="D297" i="22"/>
  <c r="C297" i="22"/>
  <c r="G297" i="22"/>
  <c r="F297" i="22"/>
  <c r="A301" i="19"/>
  <c r="G301" i="19"/>
  <c r="E301" i="19"/>
  <c r="D301" i="19"/>
  <c r="B302" i="19"/>
  <c r="F301" i="19"/>
  <c r="C301" i="19"/>
  <c r="B196" i="17"/>
  <c r="E195" i="17"/>
  <c r="C195" i="17"/>
  <c r="A195" i="17"/>
  <c r="D195" i="17"/>
  <c r="F195" i="17" s="1"/>
  <c r="C192" i="16"/>
  <c r="A192" i="16"/>
  <c r="B193" i="16"/>
  <c r="E192" i="16"/>
  <c r="G192" i="16" s="1"/>
  <c r="D192" i="16"/>
  <c r="F192" i="16" s="1"/>
  <c r="F298" i="22" l="1"/>
  <c r="E298" i="22"/>
  <c r="B299" i="22"/>
  <c r="D298" i="22"/>
  <c r="C298" i="22"/>
  <c r="A298" i="22"/>
  <c r="G298" i="22"/>
  <c r="A302" i="19"/>
  <c r="D302" i="19"/>
  <c r="C302" i="19"/>
  <c r="E302" i="19"/>
  <c r="B303" i="19"/>
  <c r="G302" i="19"/>
  <c r="F302" i="19"/>
  <c r="G195" i="17"/>
  <c r="E196" i="17"/>
  <c r="D196" i="17"/>
  <c r="F196" i="17" s="1"/>
  <c r="C196" i="17"/>
  <c r="G196" i="17" s="1"/>
  <c r="A196" i="17"/>
  <c r="B197" i="17"/>
  <c r="C193" i="16"/>
  <c r="B194" i="16"/>
  <c r="E193" i="16"/>
  <c r="G193" i="16" s="1"/>
  <c r="D193" i="16"/>
  <c r="F193" i="16" s="1"/>
  <c r="A193" i="16"/>
  <c r="G299" i="22" l="1"/>
  <c r="F299" i="22"/>
  <c r="C299" i="22"/>
  <c r="A299" i="22"/>
  <c r="B300" i="22"/>
  <c r="E299" i="22"/>
  <c r="D299" i="22"/>
  <c r="C303" i="19"/>
  <c r="A303" i="19"/>
  <c r="F303" i="19"/>
  <c r="B304" i="19"/>
  <c r="G303" i="19"/>
  <c r="E303" i="19"/>
  <c r="D303" i="19"/>
  <c r="B198" i="17"/>
  <c r="E197" i="17"/>
  <c r="D197" i="17"/>
  <c r="C197" i="17"/>
  <c r="G197" i="17" s="1"/>
  <c r="F197" i="17"/>
  <c r="A197" i="17"/>
  <c r="A194" i="16"/>
  <c r="B195" i="16"/>
  <c r="E194" i="16"/>
  <c r="D194" i="16"/>
  <c r="F194" i="16" s="1"/>
  <c r="C194" i="16"/>
  <c r="G194" i="16"/>
  <c r="D300" i="22" l="1"/>
  <c r="B301" i="22"/>
  <c r="G300" i="22"/>
  <c r="F300" i="22"/>
  <c r="E300" i="22"/>
  <c r="A300" i="22"/>
  <c r="C300" i="22"/>
  <c r="E304" i="19"/>
  <c r="D304" i="19"/>
  <c r="A304" i="19"/>
  <c r="C304" i="19"/>
  <c r="B305" i="19"/>
  <c r="G304" i="19"/>
  <c r="F304" i="19"/>
  <c r="B199" i="17"/>
  <c r="D198" i="17"/>
  <c r="A198" i="17"/>
  <c r="E198" i="17"/>
  <c r="C198" i="17"/>
  <c r="F198" i="17"/>
  <c r="G198" i="17"/>
  <c r="E195" i="16"/>
  <c r="B196" i="16"/>
  <c r="A195" i="16"/>
  <c r="D195" i="16"/>
  <c r="C195" i="16"/>
  <c r="G195" i="16" l="1"/>
  <c r="F195" i="16"/>
  <c r="A301" i="22"/>
  <c r="G301" i="22"/>
  <c r="F301" i="22"/>
  <c r="E301" i="22"/>
  <c r="B302" i="22"/>
  <c r="D301" i="22"/>
  <c r="C301" i="22"/>
  <c r="E305" i="19"/>
  <c r="C305" i="19"/>
  <c r="B306" i="19"/>
  <c r="G305" i="19"/>
  <c r="F305" i="19"/>
  <c r="D305" i="19"/>
  <c r="A305" i="19"/>
  <c r="B200" i="17"/>
  <c r="E199" i="17"/>
  <c r="A199" i="17"/>
  <c r="D199" i="17"/>
  <c r="F199" i="17" s="1"/>
  <c r="C199" i="17"/>
  <c r="G199" i="17" s="1"/>
  <c r="D196" i="16"/>
  <c r="C196" i="16"/>
  <c r="B197" i="16"/>
  <c r="E196" i="16"/>
  <c r="G196" i="16" s="1"/>
  <c r="A196" i="16"/>
  <c r="F302" i="22" l="1"/>
  <c r="E302" i="22"/>
  <c r="D302" i="22"/>
  <c r="A302" i="22"/>
  <c r="G302" i="22"/>
  <c r="C302" i="22"/>
  <c r="B303" i="22"/>
  <c r="F196" i="16"/>
  <c r="C306" i="19"/>
  <c r="B307" i="19"/>
  <c r="F306" i="19"/>
  <c r="E306" i="19"/>
  <c r="G306" i="19"/>
  <c r="D306" i="19"/>
  <c r="A306" i="19"/>
  <c r="C200" i="17"/>
  <c r="B201" i="17"/>
  <c r="E200" i="17"/>
  <c r="G200" i="17" s="1"/>
  <c r="D200" i="17"/>
  <c r="F200" i="17" s="1"/>
  <c r="A200" i="17"/>
  <c r="B198" i="16"/>
  <c r="D197" i="16"/>
  <c r="C197" i="16"/>
  <c r="G197" i="16" s="1"/>
  <c r="A197" i="16"/>
  <c r="E197" i="16"/>
  <c r="F197" i="16" l="1"/>
  <c r="E303" i="22"/>
  <c r="D303" i="22"/>
  <c r="F303" i="22"/>
  <c r="G303" i="22"/>
  <c r="C303" i="22"/>
  <c r="A303" i="22"/>
  <c r="B304" i="22"/>
  <c r="G307" i="19"/>
  <c r="E307" i="19"/>
  <c r="D307" i="19"/>
  <c r="A307" i="19"/>
  <c r="B308" i="19"/>
  <c r="F307" i="19"/>
  <c r="C307" i="19"/>
  <c r="D201" i="17"/>
  <c r="E201" i="17"/>
  <c r="C201" i="17"/>
  <c r="B202" i="17"/>
  <c r="G201" i="17"/>
  <c r="F201" i="17"/>
  <c r="A201" i="17"/>
  <c r="E198" i="16"/>
  <c r="G198" i="16" s="1"/>
  <c r="A198" i="16"/>
  <c r="B199" i="16"/>
  <c r="D198" i="16"/>
  <c r="C198" i="16"/>
  <c r="F304" i="22" l="1"/>
  <c r="B305" i="22"/>
  <c r="G304" i="22"/>
  <c r="E304" i="22"/>
  <c r="D304" i="22"/>
  <c r="C304" i="22"/>
  <c r="A304" i="22"/>
  <c r="F198" i="16"/>
  <c r="G308" i="19"/>
  <c r="B309" i="19"/>
  <c r="C308" i="19"/>
  <c r="A308" i="19"/>
  <c r="E308" i="19"/>
  <c r="D308" i="19"/>
  <c r="F308" i="19"/>
  <c r="E202" i="17"/>
  <c r="D202" i="17"/>
  <c r="F202" i="17" s="1"/>
  <c r="A202" i="17"/>
  <c r="B203" i="17"/>
  <c r="C202" i="17"/>
  <c r="G202" i="17" s="1"/>
  <c r="B200" i="16"/>
  <c r="E199" i="16"/>
  <c r="D199" i="16"/>
  <c r="F199" i="16" s="1"/>
  <c r="C199" i="16"/>
  <c r="A199" i="16"/>
  <c r="G199" i="16" l="1"/>
  <c r="G305" i="22"/>
  <c r="A305" i="22"/>
  <c r="B306" i="22"/>
  <c r="D305" i="22"/>
  <c r="C305" i="22"/>
  <c r="E305" i="22"/>
  <c r="F305" i="22"/>
  <c r="G309" i="19"/>
  <c r="B310" i="19"/>
  <c r="E309" i="19"/>
  <c r="D309" i="19"/>
  <c r="F309" i="19"/>
  <c r="A309" i="19"/>
  <c r="C309" i="19"/>
  <c r="A203" i="17"/>
  <c r="B204" i="17"/>
  <c r="E203" i="17"/>
  <c r="D203" i="17"/>
  <c r="F203" i="17" s="1"/>
  <c r="C203" i="17"/>
  <c r="G203" i="17" s="1"/>
  <c r="B201" i="16"/>
  <c r="D200" i="16"/>
  <c r="F200" i="16" s="1"/>
  <c r="C200" i="16"/>
  <c r="G200" i="16" s="1"/>
  <c r="A200" i="16"/>
  <c r="E200" i="16"/>
  <c r="D306" i="22" l="1"/>
  <c r="A306" i="22"/>
  <c r="E306" i="22"/>
  <c r="B307" i="22"/>
  <c r="G306" i="22"/>
  <c r="F306" i="22"/>
  <c r="C306" i="22"/>
  <c r="B311" i="19"/>
  <c r="C310" i="19"/>
  <c r="A310" i="19"/>
  <c r="D310" i="19"/>
  <c r="G310" i="19"/>
  <c r="F310" i="19"/>
  <c r="E310" i="19"/>
  <c r="D204" i="17"/>
  <c r="C204" i="17"/>
  <c r="E204" i="17"/>
  <c r="B205" i="17"/>
  <c r="A204" i="17"/>
  <c r="C201" i="16"/>
  <c r="A201" i="16"/>
  <c r="D201" i="16"/>
  <c r="B202" i="16"/>
  <c r="E201" i="16"/>
  <c r="G201" i="16" s="1"/>
  <c r="F201" i="16" l="1"/>
  <c r="B308" i="22"/>
  <c r="E307" i="22"/>
  <c r="G307" i="22"/>
  <c r="A307" i="22"/>
  <c r="F307" i="22"/>
  <c r="D307" i="22"/>
  <c r="C307" i="22"/>
  <c r="B312" i="19"/>
  <c r="G311" i="19"/>
  <c r="F311" i="19"/>
  <c r="E311" i="19"/>
  <c r="D311" i="19"/>
  <c r="C311" i="19"/>
  <c r="A311" i="19"/>
  <c r="G204" i="17"/>
  <c r="F204" i="17"/>
  <c r="C205" i="17"/>
  <c r="B206" i="17"/>
  <c r="A205" i="17"/>
  <c r="E205" i="17"/>
  <c r="G205" i="17" s="1"/>
  <c r="D205" i="17"/>
  <c r="F205" i="17" s="1"/>
  <c r="D202" i="16"/>
  <c r="F202" i="16" s="1"/>
  <c r="B203" i="16"/>
  <c r="A202" i="16"/>
  <c r="E202" i="16"/>
  <c r="C202" i="16"/>
  <c r="G202" i="16" s="1"/>
  <c r="F308" i="22" l="1"/>
  <c r="G308" i="22"/>
  <c r="E308" i="22"/>
  <c r="D308" i="22"/>
  <c r="A308" i="22"/>
  <c r="B309" i="22"/>
  <c r="C308" i="22"/>
  <c r="F312" i="19"/>
  <c r="D312" i="19"/>
  <c r="C312" i="19"/>
  <c r="A312" i="19"/>
  <c r="B313" i="19"/>
  <c r="G312" i="19"/>
  <c r="E312" i="19"/>
  <c r="A206" i="17"/>
  <c r="B207" i="17"/>
  <c r="E206" i="17"/>
  <c r="D206" i="17"/>
  <c r="F206" i="17" s="1"/>
  <c r="C206" i="17"/>
  <c r="G206" i="17" s="1"/>
  <c r="E203" i="16"/>
  <c r="D203" i="16"/>
  <c r="F203" i="16" s="1"/>
  <c r="B204" i="16"/>
  <c r="C203" i="16"/>
  <c r="G203" i="16" s="1"/>
  <c r="A203" i="16"/>
  <c r="B310" i="22" l="1"/>
  <c r="A309" i="22"/>
  <c r="E309" i="22"/>
  <c r="D309" i="22"/>
  <c r="C309" i="22"/>
  <c r="G309" i="22"/>
  <c r="F309" i="22"/>
  <c r="D313" i="19"/>
  <c r="C313" i="19"/>
  <c r="A313" i="19"/>
  <c r="F313" i="19"/>
  <c r="E313" i="19"/>
  <c r="B314" i="19"/>
  <c r="G313" i="19"/>
  <c r="E207" i="17"/>
  <c r="A207" i="17"/>
  <c r="D207" i="17"/>
  <c r="F207" i="17" s="1"/>
  <c r="C207" i="17"/>
  <c r="G207" i="17"/>
  <c r="B208" i="17"/>
  <c r="C204" i="16"/>
  <c r="B205" i="16"/>
  <c r="E204" i="16"/>
  <c r="G204" i="16" s="1"/>
  <c r="D204" i="16"/>
  <c r="F204" i="16" s="1"/>
  <c r="A204" i="16"/>
  <c r="D310" i="22" l="1"/>
  <c r="B311" i="22"/>
  <c r="A310" i="22"/>
  <c r="G310" i="22"/>
  <c r="F310" i="22"/>
  <c r="E310" i="22"/>
  <c r="C310" i="22"/>
  <c r="B315" i="19"/>
  <c r="G314" i="19"/>
  <c r="F314" i="19"/>
  <c r="D314" i="19"/>
  <c r="A314" i="19"/>
  <c r="C314" i="19"/>
  <c r="E314" i="19"/>
  <c r="C208" i="17"/>
  <c r="B209" i="17"/>
  <c r="A208" i="17"/>
  <c r="D208" i="17"/>
  <c r="E208" i="17"/>
  <c r="G208" i="17" s="1"/>
  <c r="B206" i="16"/>
  <c r="E205" i="16"/>
  <c r="D205" i="16"/>
  <c r="C205" i="16"/>
  <c r="A205" i="16"/>
  <c r="F205" i="16" l="1"/>
  <c r="G205" i="16"/>
  <c r="A311" i="22"/>
  <c r="F311" i="22"/>
  <c r="E311" i="22"/>
  <c r="G311" i="22"/>
  <c r="B312" i="22"/>
  <c r="D311" i="22"/>
  <c r="C311" i="22"/>
  <c r="F315" i="19"/>
  <c r="C315" i="19"/>
  <c r="B316" i="19"/>
  <c r="G315" i="19"/>
  <c r="E315" i="19"/>
  <c r="D315" i="19"/>
  <c r="A315" i="19"/>
  <c r="F208" i="17"/>
  <c r="D209" i="17"/>
  <c r="C209" i="17"/>
  <c r="E209" i="17"/>
  <c r="F209" i="17" s="1"/>
  <c r="B210" i="17"/>
  <c r="A209" i="17"/>
  <c r="A206" i="16"/>
  <c r="B207" i="16"/>
  <c r="E206" i="16"/>
  <c r="G206" i="16" s="1"/>
  <c r="D206" i="16"/>
  <c r="C206" i="16"/>
  <c r="F206" i="16"/>
  <c r="F312" i="22" l="1"/>
  <c r="G312" i="22"/>
  <c r="A312" i="22"/>
  <c r="B313" i="22"/>
  <c r="C312" i="22"/>
  <c r="D312" i="22"/>
  <c r="E312" i="22"/>
  <c r="B317" i="19"/>
  <c r="C316" i="19"/>
  <c r="G316" i="19"/>
  <c r="F316" i="19"/>
  <c r="E316" i="19"/>
  <c r="D316" i="19"/>
  <c r="A316" i="19"/>
  <c r="G209" i="17"/>
  <c r="E210" i="17"/>
  <c r="D210" i="17"/>
  <c r="F210" i="17" s="1"/>
  <c r="C210" i="17"/>
  <c r="A210" i="17"/>
  <c r="G210" i="17"/>
  <c r="B211" i="17"/>
  <c r="A207" i="16"/>
  <c r="C207" i="16"/>
  <c r="G207" i="16" s="1"/>
  <c r="E207" i="16"/>
  <c r="F207" i="16" s="1"/>
  <c r="B208" i="16"/>
  <c r="D207" i="16"/>
  <c r="C313" i="22" l="1"/>
  <c r="B314" i="22"/>
  <c r="G313" i="22"/>
  <c r="D313" i="22"/>
  <c r="A313" i="22"/>
  <c r="F313" i="22"/>
  <c r="E313" i="22"/>
  <c r="E317" i="19"/>
  <c r="C317" i="19"/>
  <c r="G317" i="19"/>
  <c r="D317" i="19"/>
  <c r="F317" i="19"/>
  <c r="B318" i="19"/>
  <c r="A317" i="19"/>
  <c r="B212" i="17"/>
  <c r="E211" i="17"/>
  <c r="D211" i="17"/>
  <c r="F211" i="17" s="1"/>
  <c r="C211" i="17"/>
  <c r="G211" i="17" s="1"/>
  <c r="A211" i="17"/>
  <c r="E208" i="16"/>
  <c r="D208" i="16"/>
  <c r="C208" i="16"/>
  <c r="G208" i="16" s="1"/>
  <c r="B209" i="16"/>
  <c r="F208" i="16"/>
  <c r="A208" i="16"/>
  <c r="D314" i="22" l="1"/>
  <c r="C314" i="22"/>
  <c r="B315" i="22"/>
  <c r="G314" i="22"/>
  <c r="A314" i="22"/>
  <c r="F314" i="22"/>
  <c r="E314" i="22"/>
  <c r="A318" i="19"/>
  <c r="C318" i="19"/>
  <c r="B319" i="19"/>
  <c r="F318" i="19"/>
  <c r="E318" i="19"/>
  <c r="G318" i="19"/>
  <c r="D318" i="19"/>
  <c r="E212" i="17"/>
  <c r="B213" i="17"/>
  <c r="D212" i="17"/>
  <c r="F212" i="17" s="1"/>
  <c r="C212" i="17"/>
  <c r="G212" i="17" s="1"/>
  <c r="A212" i="17"/>
  <c r="C209" i="16"/>
  <c r="B210" i="16"/>
  <c r="E209" i="16"/>
  <c r="D209" i="16"/>
  <c r="F209" i="16" s="1"/>
  <c r="A209" i="16"/>
  <c r="G209" i="16"/>
  <c r="E315" i="22" l="1"/>
  <c r="A315" i="22"/>
  <c r="D315" i="22"/>
  <c r="B316" i="22"/>
  <c r="G315" i="22"/>
  <c r="F315" i="22"/>
  <c r="C315" i="22"/>
  <c r="F319" i="19"/>
  <c r="E319" i="19"/>
  <c r="A319" i="19"/>
  <c r="D319" i="19"/>
  <c r="C319" i="19"/>
  <c r="B320" i="19"/>
  <c r="G319" i="19"/>
  <c r="E213" i="17"/>
  <c r="D213" i="17"/>
  <c r="C213" i="17"/>
  <c r="G213" i="17" s="1"/>
  <c r="A213" i="17"/>
  <c r="B214" i="17"/>
  <c r="F213" i="17"/>
  <c r="A210" i="16"/>
  <c r="B211" i="16"/>
  <c r="E210" i="16"/>
  <c r="G210" i="16" s="1"/>
  <c r="D210" i="16"/>
  <c r="F210" i="16" s="1"/>
  <c r="C210" i="16"/>
  <c r="B317" i="22" l="1"/>
  <c r="G316" i="22"/>
  <c r="F316" i="22"/>
  <c r="E316" i="22"/>
  <c r="D316" i="22"/>
  <c r="C316" i="22"/>
  <c r="A316" i="22"/>
  <c r="C320" i="19"/>
  <c r="A320" i="19"/>
  <c r="B321" i="19"/>
  <c r="G320" i="19"/>
  <c r="F320" i="19"/>
  <c r="E320" i="19"/>
  <c r="D320" i="19"/>
  <c r="B215" i="17"/>
  <c r="D214" i="17"/>
  <c r="A214" i="17"/>
  <c r="E214" i="17"/>
  <c r="F214" i="17" s="1"/>
  <c r="C214" i="17"/>
  <c r="E211" i="16"/>
  <c r="A211" i="16"/>
  <c r="B212" i="16"/>
  <c r="C211" i="16"/>
  <c r="G211" i="16" s="1"/>
  <c r="D211" i="16"/>
  <c r="F211" i="16" s="1"/>
  <c r="G317" i="22" l="1"/>
  <c r="C317" i="22"/>
  <c r="B318" i="22"/>
  <c r="A317" i="22"/>
  <c r="E317" i="22"/>
  <c r="F317" i="22"/>
  <c r="D317" i="22"/>
  <c r="B322" i="19"/>
  <c r="G321" i="19"/>
  <c r="E321" i="19"/>
  <c r="D321" i="19"/>
  <c r="A321" i="19"/>
  <c r="C321" i="19"/>
  <c r="F321" i="19"/>
  <c r="G214" i="17"/>
  <c r="B216" i="17"/>
  <c r="E215" i="17"/>
  <c r="A215" i="17"/>
  <c r="D215" i="17"/>
  <c r="F215" i="17" s="1"/>
  <c r="C215" i="17"/>
  <c r="B213" i="16"/>
  <c r="D212" i="16"/>
  <c r="F212" i="16" s="1"/>
  <c r="C212" i="16"/>
  <c r="G212" i="16" s="1"/>
  <c r="A212" i="16"/>
  <c r="E212" i="16"/>
  <c r="D318" i="22" l="1"/>
  <c r="C318" i="22"/>
  <c r="A318" i="22"/>
  <c r="B319" i="22"/>
  <c r="G318" i="22"/>
  <c r="F318" i="22"/>
  <c r="E318" i="22"/>
  <c r="E322" i="19"/>
  <c r="D322" i="19"/>
  <c r="A322" i="19"/>
  <c r="C322" i="19"/>
  <c r="B323" i="19"/>
  <c r="G322" i="19"/>
  <c r="F322" i="19"/>
  <c r="G215" i="17"/>
  <c r="C216" i="17"/>
  <c r="E216" i="17"/>
  <c r="D216" i="17"/>
  <c r="F216" i="17" s="1"/>
  <c r="B217" i="17"/>
  <c r="A216" i="17"/>
  <c r="D213" i="16"/>
  <c r="F213" i="16" s="1"/>
  <c r="C213" i="16"/>
  <c r="A213" i="16"/>
  <c r="E213" i="16"/>
  <c r="B214" i="16"/>
  <c r="G213" i="16" l="1"/>
  <c r="B320" i="22"/>
  <c r="E319" i="22"/>
  <c r="G319" i="22"/>
  <c r="A319" i="22"/>
  <c r="F319" i="22"/>
  <c r="D319" i="22"/>
  <c r="C319" i="22"/>
  <c r="C323" i="19"/>
  <c r="A323" i="19"/>
  <c r="E323" i="19"/>
  <c r="D323" i="19"/>
  <c r="B324" i="19"/>
  <c r="G323" i="19"/>
  <c r="F323" i="19"/>
  <c r="G216" i="17"/>
  <c r="D217" i="17"/>
  <c r="B218" i="17"/>
  <c r="E217" i="17"/>
  <c r="F217" i="17" s="1"/>
  <c r="C217" i="17"/>
  <c r="A217" i="17"/>
  <c r="B215" i="16"/>
  <c r="E214" i="16"/>
  <c r="D214" i="16"/>
  <c r="F214" i="16" s="1"/>
  <c r="C214" i="16"/>
  <c r="A214" i="16"/>
  <c r="G214" i="16" l="1"/>
  <c r="F320" i="22"/>
  <c r="A320" i="22"/>
  <c r="G320" i="22"/>
  <c r="B321" i="22"/>
  <c r="E320" i="22"/>
  <c r="D320" i="22"/>
  <c r="C320" i="22"/>
  <c r="G324" i="19"/>
  <c r="E324" i="19"/>
  <c r="D324" i="19"/>
  <c r="A324" i="19"/>
  <c r="F324" i="19"/>
  <c r="C324" i="19"/>
  <c r="B325" i="19"/>
  <c r="G217" i="17"/>
  <c r="E218" i="17"/>
  <c r="D218" i="17"/>
  <c r="B219" i="17"/>
  <c r="F218" i="17"/>
  <c r="A218" i="17"/>
  <c r="C218" i="17"/>
  <c r="G218" i="17" s="1"/>
  <c r="B216" i="16"/>
  <c r="E215" i="16"/>
  <c r="F215" i="16" s="1"/>
  <c r="C215" i="16"/>
  <c r="A215" i="16"/>
  <c r="D215" i="16"/>
  <c r="G215" i="16" l="1"/>
  <c r="G321" i="22"/>
  <c r="D321" i="22"/>
  <c r="C321" i="22"/>
  <c r="A321" i="22"/>
  <c r="B322" i="22"/>
  <c r="F321" i="22"/>
  <c r="E321" i="22"/>
  <c r="A325" i="19"/>
  <c r="D325" i="19"/>
  <c r="C325" i="19"/>
  <c r="G325" i="19"/>
  <c r="F325" i="19"/>
  <c r="E325" i="19"/>
  <c r="B326" i="19"/>
  <c r="A219" i="17"/>
  <c r="E219" i="17"/>
  <c r="D219" i="17"/>
  <c r="F219" i="17" s="1"/>
  <c r="B220" i="17"/>
  <c r="C219" i="17"/>
  <c r="D216" i="16"/>
  <c r="C216" i="16"/>
  <c r="E216" i="16"/>
  <c r="G216" i="16" s="1"/>
  <c r="A216" i="16"/>
  <c r="B217" i="16"/>
  <c r="F216" i="16" l="1"/>
  <c r="D322" i="22"/>
  <c r="G322" i="22"/>
  <c r="F322" i="22"/>
  <c r="A322" i="22"/>
  <c r="E322" i="22"/>
  <c r="C322" i="22"/>
  <c r="B323" i="22"/>
  <c r="B327" i="19"/>
  <c r="G326" i="19"/>
  <c r="A326" i="19"/>
  <c r="F326" i="19"/>
  <c r="E326" i="19"/>
  <c r="D326" i="19"/>
  <c r="C326" i="19"/>
  <c r="G219" i="17"/>
  <c r="D220" i="17"/>
  <c r="E220" i="17"/>
  <c r="A220" i="17"/>
  <c r="C220" i="17"/>
  <c r="G220" i="17" s="1"/>
  <c r="B221" i="17"/>
  <c r="B218" i="16"/>
  <c r="E217" i="16"/>
  <c r="D217" i="16"/>
  <c r="F217" i="16" s="1"/>
  <c r="C217" i="16"/>
  <c r="A217" i="16"/>
  <c r="G217" i="16" l="1"/>
  <c r="B324" i="22"/>
  <c r="C323" i="22"/>
  <c r="G323" i="22"/>
  <c r="F323" i="22"/>
  <c r="A323" i="22"/>
  <c r="E323" i="22"/>
  <c r="D323" i="22"/>
  <c r="D327" i="19"/>
  <c r="A327" i="19"/>
  <c r="C327" i="19"/>
  <c r="B328" i="19"/>
  <c r="G327" i="19"/>
  <c r="F327" i="19"/>
  <c r="E327" i="19"/>
  <c r="F220" i="17"/>
  <c r="C221" i="17"/>
  <c r="A221" i="17"/>
  <c r="B222" i="17"/>
  <c r="D221" i="17"/>
  <c r="E221" i="17"/>
  <c r="G221" i="17" s="1"/>
  <c r="D218" i="16"/>
  <c r="C218" i="16"/>
  <c r="A218" i="16"/>
  <c r="B219" i="16"/>
  <c r="E218" i="16"/>
  <c r="G218" i="16" l="1"/>
  <c r="F324" i="22"/>
  <c r="E324" i="22"/>
  <c r="D324" i="22"/>
  <c r="B325" i="22"/>
  <c r="G324" i="22"/>
  <c r="C324" i="22"/>
  <c r="A324" i="22"/>
  <c r="F218" i="16"/>
  <c r="C328" i="19"/>
  <c r="B329" i="19"/>
  <c r="E328" i="19"/>
  <c r="A328" i="19"/>
  <c r="D328" i="19"/>
  <c r="G328" i="19"/>
  <c r="F328" i="19"/>
  <c r="F221" i="17"/>
  <c r="A222" i="17"/>
  <c r="B223" i="17"/>
  <c r="E222" i="17"/>
  <c r="D222" i="17"/>
  <c r="F222" i="17" s="1"/>
  <c r="C222" i="17"/>
  <c r="G222" i="17" s="1"/>
  <c r="C219" i="16"/>
  <c r="B220" i="16"/>
  <c r="E219" i="16"/>
  <c r="D219" i="16"/>
  <c r="F219" i="16" s="1"/>
  <c r="A219" i="16"/>
  <c r="G219" i="16" l="1"/>
  <c r="G325" i="22"/>
  <c r="E325" i="22"/>
  <c r="D325" i="22"/>
  <c r="A325" i="22"/>
  <c r="B326" i="22"/>
  <c r="F325" i="22"/>
  <c r="C325" i="22"/>
  <c r="D329" i="19"/>
  <c r="G329" i="19"/>
  <c r="E329" i="19"/>
  <c r="C329" i="19"/>
  <c r="F329" i="19"/>
  <c r="B330" i="19"/>
  <c r="A329" i="19"/>
  <c r="E223" i="17"/>
  <c r="A223" i="17"/>
  <c r="D223" i="17"/>
  <c r="F223" i="17" s="1"/>
  <c r="C223" i="17"/>
  <c r="G223" i="17" s="1"/>
  <c r="B224" i="17"/>
  <c r="E220" i="16"/>
  <c r="D220" i="16"/>
  <c r="B221" i="16"/>
  <c r="C220" i="16"/>
  <c r="A220" i="16"/>
  <c r="G220" i="16" l="1"/>
  <c r="F220" i="16"/>
  <c r="D326" i="22"/>
  <c r="B327" i="22"/>
  <c r="A326" i="22"/>
  <c r="G326" i="22"/>
  <c r="F326" i="22"/>
  <c r="E326" i="22"/>
  <c r="C326" i="22"/>
  <c r="C330" i="19"/>
  <c r="B331" i="19"/>
  <c r="F330" i="19"/>
  <c r="E330" i="19"/>
  <c r="A330" i="19"/>
  <c r="G330" i="19"/>
  <c r="D330" i="19"/>
  <c r="C224" i="17"/>
  <c r="A224" i="17"/>
  <c r="B225" i="17"/>
  <c r="D224" i="17"/>
  <c r="F224" i="17" s="1"/>
  <c r="E224" i="17"/>
  <c r="G224" i="17" s="1"/>
  <c r="B222" i="16"/>
  <c r="E221" i="16"/>
  <c r="G221" i="16" s="1"/>
  <c r="D221" i="16"/>
  <c r="F221" i="16" s="1"/>
  <c r="C221" i="16"/>
  <c r="A221" i="16"/>
  <c r="A327" i="22" l="1"/>
  <c r="B328" i="22"/>
  <c r="F327" i="22"/>
  <c r="E327" i="22"/>
  <c r="G327" i="22"/>
  <c r="D327" i="22"/>
  <c r="C327" i="22"/>
  <c r="F331" i="19"/>
  <c r="G331" i="19"/>
  <c r="A331" i="19"/>
  <c r="B332" i="19"/>
  <c r="E331" i="19"/>
  <c r="D331" i="19"/>
  <c r="C331" i="19"/>
  <c r="D225" i="17"/>
  <c r="C225" i="17"/>
  <c r="E225" i="17"/>
  <c r="F225" i="17" s="1"/>
  <c r="A225" i="17"/>
  <c r="B226" i="17"/>
  <c r="B223" i="16"/>
  <c r="A222" i="16"/>
  <c r="C222" i="16"/>
  <c r="D222" i="16"/>
  <c r="E222" i="16"/>
  <c r="G222" i="16" l="1"/>
  <c r="F222" i="16"/>
  <c r="F328" i="22"/>
  <c r="D328" i="22"/>
  <c r="C328" i="22"/>
  <c r="B329" i="22"/>
  <c r="G328" i="22"/>
  <c r="E328" i="22"/>
  <c r="A328" i="22"/>
  <c r="C332" i="19"/>
  <c r="A332" i="19"/>
  <c r="B333" i="19"/>
  <c r="G332" i="19"/>
  <c r="D332" i="19"/>
  <c r="F332" i="19"/>
  <c r="E332" i="19"/>
  <c r="G225" i="17"/>
  <c r="E226" i="17"/>
  <c r="A226" i="17"/>
  <c r="C226" i="17"/>
  <c r="D226" i="17"/>
  <c r="F226" i="17" s="1"/>
  <c r="B227" i="17"/>
  <c r="A223" i="16"/>
  <c r="C223" i="16"/>
  <c r="B224" i="16"/>
  <c r="E223" i="16"/>
  <c r="D223" i="16"/>
  <c r="F223" i="16" s="1"/>
  <c r="G223" i="16" l="1"/>
  <c r="C329" i="22"/>
  <c r="B330" i="22"/>
  <c r="F329" i="22"/>
  <c r="A329" i="22"/>
  <c r="E329" i="22"/>
  <c r="G329" i="22"/>
  <c r="D329" i="22"/>
  <c r="B334" i="19"/>
  <c r="G333" i="19"/>
  <c r="E333" i="19"/>
  <c r="D333" i="19"/>
  <c r="F333" i="19"/>
  <c r="C333" i="19"/>
  <c r="A333" i="19"/>
  <c r="G226" i="17"/>
  <c r="B228" i="17"/>
  <c r="E227" i="17"/>
  <c r="A227" i="17"/>
  <c r="D227" i="17"/>
  <c r="F227" i="17" s="1"/>
  <c r="C227" i="17"/>
  <c r="G227" i="17" s="1"/>
  <c r="D224" i="16"/>
  <c r="C224" i="16"/>
  <c r="G224" i="16" s="1"/>
  <c r="A224" i="16"/>
  <c r="B225" i="16"/>
  <c r="E224" i="16"/>
  <c r="F224" i="16" l="1"/>
  <c r="B331" i="22"/>
  <c r="G330" i="22"/>
  <c r="F330" i="22"/>
  <c r="E330" i="22"/>
  <c r="D330" i="22"/>
  <c r="C330" i="22"/>
  <c r="A330" i="22"/>
  <c r="A334" i="19"/>
  <c r="F334" i="19"/>
  <c r="D334" i="19"/>
  <c r="C334" i="19"/>
  <c r="G334" i="19"/>
  <c r="E334" i="19"/>
  <c r="B335" i="19"/>
  <c r="E228" i="17"/>
  <c r="C228" i="17"/>
  <c r="A228" i="17"/>
  <c r="B229" i="17"/>
  <c r="D228" i="17"/>
  <c r="F228" i="17" s="1"/>
  <c r="C225" i="16"/>
  <c r="G225" i="16" s="1"/>
  <c r="E225" i="16"/>
  <c r="D225" i="16"/>
  <c r="A225" i="16"/>
  <c r="B226" i="16"/>
  <c r="F225" i="16" l="1"/>
  <c r="E331" i="22"/>
  <c r="A331" i="22"/>
  <c r="C331" i="22"/>
  <c r="B332" i="22"/>
  <c r="G331" i="22"/>
  <c r="F331" i="22"/>
  <c r="D331" i="22"/>
  <c r="C335" i="19"/>
  <c r="A335" i="19"/>
  <c r="D335" i="19"/>
  <c r="G335" i="19"/>
  <c r="F335" i="19"/>
  <c r="E335" i="19"/>
  <c r="B336" i="19"/>
  <c r="G228" i="17"/>
  <c r="B230" i="17"/>
  <c r="A229" i="17"/>
  <c r="D229" i="17"/>
  <c r="C229" i="17"/>
  <c r="E229" i="17"/>
  <c r="F229" i="17" s="1"/>
  <c r="B227" i="16"/>
  <c r="E226" i="16"/>
  <c r="D226" i="16"/>
  <c r="C226" i="16"/>
  <c r="A226" i="16"/>
  <c r="F226" i="16" l="1"/>
  <c r="G226" i="16"/>
  <c r="B333" i="22"/>
  <c r="F332" i="22"/>
  <c r="E332" i="22"/>
  <c r="D332" i="22"/>
  <c r="G332" i="22"/>
  <c r="C332" i="22"/>
  <c r="A332" i="22"/>
  <c r="C336" i="19"/>
  <c r="B337" i="19"/>
  <c r="G336" i="19"/>
  <c r="F336" i="19"/>
  <c r="A336" i="19"/>
  <c r="E336" i="19"/>
  <c r="D336" i="19"/>
  <c r="G229" i="17"/>
  <c r="B231" i="17"/>
  <c r="D230" i="17"/>
  <c r="A230" i="17"/>
  <c r="E230" i="17"/>
  <c r="F230" i="17" s="1"/>
  <c r="C230" i="17"/>
  <c r="E227" i="16"/>
  <c r="B228" i="16"/>
  <c r="C227" i="16"/>
  <c r="A227" i="16"/>
  <c r="D227" i="16"/>
  <c r="F227" i="16" l="1"/>
  <c r="G227" i="16"/>
  <c r="C228" i="16" s="1"/>
  <c r="G333" i="22"/>
  <c r="C333" i="22"/>
  <c r="F333" i="22"/>
  <c r="B334" i="22"/>
  <c r="D333" i="22"/>
  <c r="A333" i="22"/>
  <c r="E333" i="22"/>
  <c r="D337" i="19"/>
  <c r="C337" i="19"/>
  <c r="B338" i="19"/>
  <c r="F337" i="19"/>
  <c r="E337" i="19"/>
  <c r="G337" i="19"/>
  <c r="A337" i="19"/>
  <c r="G230" i="17"/>
  <c r="B232" i="17"/>
  <c r="E231" i="17"/>
  <c r="C231" i="17"/>
  <c r="A231" i="17"/>
  <c r="D231" i="17"/>
  <c r="F231" i="17" s="1"/>
  <c r="A228" i="16"/>
  <c r="D228" i="16"/>
  <c r="B229" i="16"/>
  <c r="E228" i="16"/>
  <c r="F228" i="16" l="1"/>
  <c r="A334" i="22"/>
  <c r="D334" i="22"/>
  <c r="C334" i="22"/>
  <c r="G334" i="22"/>
  <c r="F334" i="22"/>
  <c r="B335" i="22"/>
  <c r="E334" i="22"/>
  <c r="G228" i="16"/>
  <c r="C229" i="16" s="1"/>
  <c r="E338" i="19"/>
  <c r="B339" i="19"/>
  <c r="D338" i="19"/>
  <c r="C338" i="19"/>
  <c r="F338" i="19"/>
  <c r="G338" i="19"/>
  <c r="A338" i="19"/>
  <c r="G231" i="17"/>
  <c r="B233" i="17"/>
  <c r="C232" i="17"/>
  <c r="A232" i="17"/>
  <c r="E232" i="17"/>
  <c r="G232" i="17" s="1"/>
  <c r="D232" i="17"/>
  <c r="F232" i="17" s="1"/>
  <c r="B230" i="16"/>
  <c r="E229" i="16"/>
  <c r="F229" i="16" s="1"/>
  <c r="A229" i="16"/>
  <c r="D229" i="16"/>
  <c r="B336" i="22" l="1"/>
  <c r="E335" i="22"/>
  <c r="G335" i="22"/>
  <c r="F335" i="22"/>
  <c r="D335" i="22"/>
  <c r="C335" i="22"/>
  <c r="A335" i="22"/>
  <c r="G229" i="16"/>
  <c r="E339" i="19"/>
  <c r="C339" i="19"/>
  <c r="A339" i="19"/>
  <c r="B340" i="19"/>
  <c r="G339" i="19"/>
  <c r="F339" i="19"/>
  <c r="D339" i="19"/>
  <c r="E233" i="17"/>
  <c r="G233" i="17" s="1"/>
  <c r="C233" i="17"/>
  <c r="B234" i="17"/>
  <c r="D233" i="17"/>
  <c r="A233" i="17"/>
  <c r="E230" i="16"/>
  <c r="D230" i="16"/>
  <c r="F230" i="16" s="1"/>
  <c r="C230" i="16"/>
  <c r="G230" i="16" s="1"/>
  <c r="B231" i="16"/>
  <c r="A230" i="16"/>
  <c r="D336" i="22" l="1"/>
  <c r="G336" i="22"/>
  <c r="F336" i="22"/>
  <c r="E336" i="22"/>
  <c r="C336" i="22"/>
  <c r="A336" i="22"/>
  <c r="B337" i="22"/>
  <c r="G340" i="19"/>
  <c r="C340" i="19"/>
  <c r="A340" i="19"/>
  <c r="B341" i="19"/>
  <c r="F340" i="19"/>
  <c r="E340" i="19"/>
  <c r="D340" i="19"/>
  <c r="F233" i="17"/>
  <c r="B235" i="17"/>
  <c r="E234" i="17"/>
  <c r="C234" i="17"/>
  <c r="A234" i="17"/>
  <c r="D234" i="17"/>
  <c r="F234" i="17" s="1"/>
  <c r="B232" i="16"/>
  <c r="C231" i="16"/>
  <c r="E231" i="16"/>
  <c r="F231" i="16" s="1"/>
  <c r="D231" i="16"/>
  <c r="A231" i="16"/>
  <c r="G231" i="16" l="1"/>
  <c r="G337" i="22"/>
  <c r="D337" i="22"/>
  <c r="C337" i="22"/>
  <c r="F337" i="22"/>
  <c r="A337" i="22"/>
  <c r="B338" i="22"/>
  <c r="E337" i="22"/>
  <c r="F341" i="19"/>
  <c r="E341" i="19"/>
  <c r="A341" i="19"/>
  <c r="B342" i="19"/>
  <c r="G341" i="19"/>
  <c r="D341" i="19"/>
  <c r="C341" i="19"/>
  <c r="G234" i="17"/>
  <c r="D235" i="17"/>
  <c r="C235" i="17"/>
  <c r="B236" i="17"/>
  <c r="E235" i="17"/>
  <c r="F235" i="17" s="1"/>
  <c r="A235" i="17"/>
  <c r="B233" i="16"/>
  <c r="E232" i="16"/>
  <c r="F232" i="16" s="1"/>
  <c r="C232" i="16"/>
  <c r="G232" i="16" s="1"/>
  <c r="A232" i="16"/>
  <c r="D232" i="16"/>
  <c r="D338" i="22" l="1"/>
  <c r="E338" i="22"/>
  <c r="C338" i="22"/>
  <c r="A338" i="22"/>
  <c r="B339" i="22"/>
  <c r="G338" i="22"/>
  <c r="F338" i="22"/>
  <c r="B343" i="19"/>
  <c r="A342" i="19"/>
  <c r="C342" i="19"/>
  <c r="F342" i="19"/>
  <c r="E342" i="19"/>
  <c r="G342" i="19"/>
  <c r="D342" i="19"/>
  <c r="G235" i="17"/>
  <c r="B237" i="17"/>
  <c r="E236" i="17"/>
  <c r="D236" i="17"/>
  <c r="C236" i="17"/>
  <c r="A236" i="17"/>
  <c r="A233" i="16"/>
  <c r="B234" i="16"/>
  <c r="E233" i="16"/>
  <c r="G233" i="16" s="1"/>
  <c r="D233" i="16"/>
  <c r="F233" i="16" s="1"/>
  <c r="C233" i="16"/>
  <c r="B340" i="22" l="1"/>
  <c r="A339" i="22"/>
  <c r="E339" i="22"/>
  <c r="D339" i="22"/>
  <c r="G339" i="22"/>
  <c r="C339" i="22"/>
  <c r="F339" i="22"/>
  <c r="B344" i="19"/>
  <c r="C343" i="19"/>
  <c r="A343" i="19"/>
  <c r="D343" i="19"/>
  <c r="G343" i="19"/>
  <c r="F343" i="19"/>
  <c r="E343" i="19"/>
  <c r="F236" i="17"/>
  <c r="G236" i="17"/>
  <c r="E237" i="17"/>
  <c r="C237" i="17"/>
  <c r="B238" i="17"/>
  <c r="D237" i="17"/>
  <c r="F237" i="17" s="1"/>
  <c r="A237" i="17"/>
  <c r="D234" i="16"/>
  <c r="F234" i="16" s="1"/>
  <c r="B235" i="16"/>
  <c r="A234" i="16"/>
  <c r="E234" i="16"/>
  <c r="C234" i="16"/>
  <c r="G234" i="16" s="1"/>
  <c r="F340" i="22" l="1"/>
  <c r="E340" i="22"/>
  <c r="D340" i="22"/>
  <c r="G340" i="22"/>
  <c r="C340" i="22"/>
  <c r="B341" i="22"/>
  <c r="A340" i="22"/>
  <c r="D344" i="19"/>
  <c r="A344" i="19"/>
  <c r="B345" i="19"/>
  <c r="F344" i="19"/>
  <c r="E344" i="19"/>
  <c r="C344" i="19"/>
  <c r="G344" i="19"/>
  <c r="G237" i="17"/>
  <c r="A238" i="17"/>
  <c r="E238" i="17"/>
  <c r="D238" i="17"/>
  <c r="B239" i="17"/>
  <c r="C238" i="17"/>
  <c r="G238" i="17" s="1"/>
  <c r="D235" i="16"/>
  <c r="F235" i="16" s="1"/>
  <c r="C235" i="16"/>
  <c r="B236" i="16"/>
  <c r="G235" i="16"/>
  <c r="E235" i="16"/>
  <c r="A235" i="16"/>
  <c r="E341" i="22" l="1"/>
  <c r="B342" i="22"/>
  <c r="D341" i="22"/>
  <c r="A341" i="22"/>
  <c r="G341" i="22"/>
  <c r="C341" i="22"/>
  <c r="F341" i="22"/>
  <c r="D345" i="19"/>
  <c r="B346" i="19"/>
  <c r="F345" i="19"/>
  <c r="E345" i="19"/>
  <c r="G345" i="19"/>
  <c r="C345" i="19"/>
  <c r="A345" i="19"/>
  <c r="F238" i="17"/>
  <c r="B240" i="17"/>
  <c r="E239" i="17"/>
  <c r="D239" i="17"/>
  <c r="C239" i="17"/>
  <c r="G239" i="17" s="1"/>
  <c r="A239" i="17"/>
  <c r="B237" i="16"/>
  <c r="D236" i="16"/>
  <c r="F236" i="16" s="1"/>
  <c r="C236" i="16"/>
  <c r="A236" i="16"/>
  <c r="E236" i="16"/>
  <c r="G236" i="16" l="1"/>
  <c r="D342" i="22"/>
  <c r="C342" i="22"/>
  <c r="B343" i="22"/>
  <c r="G342" i="22"/>
  <c r="F342" i="22"/>
  <c r="E342" i="22"/>
  <c r="A342" i="22"/>
  <c r="C346" i="19"/>
  <c r="F346" i="19"/>
  <c r="E346" i="19"/>
  <c r="A346" i="19"/>
  <c r="B347" i="19"/>
  <c r="G346" i="19"/>
  <c r="D346" i="19"/>
  <c r="F239" i="17"/>
  <c r="A240" i="17"/>
  <c r="E240" i="17"/>
  <c r="G240" i="17" s="1"/>
  <c r="C240" i="17"/>
  <c r="B241" i="17"/>
  <c r="D240" i="17"/>
  <c r="F240" i="17" s="1"/>
  <c r="E237" i="16"/>
  <c r="A237" i="16"/>
  <c r="B238" i="16"/>
  <c r="D237" i="16"/>
  <c r="C237" i="16"/>
  <c r="G237" i="16" l="1"/>
  <c r="F237" i="16"/>
  <c r="A343" i="22"/>
  <c r="B344" i="22"/>
  <c r="F343" i="22"/>
  <c r="E343" i="22"/>
  <c r="D343" i="22"/>
  <c r="C343" i="22"/>
  <c r="G343" i="22"/>
  <c r="F347" i="19"/>
  <c r="A347" i="19"/>
  <c r="E347" i="19"/>
  <c r="D347" i="19"/>
  <c r="C347" i="19"/>
  <c r="G347" i="19"/>
  <c r="B348" i="19"/>
  <c r="B242" i="17"/>
  <c r="C241" i="17"/>
  <c r="D241" i="17"/>
  <c r="A241" i="17"/>
  <c r="E241" i="17"/>
  <c r="B239" i="16"/>
  <c r="E238" i="16"/>
  <c r="A238" i="16"/>
  <c r="D238" i="16"/>
  <c r="C238" i="16"/>
  <c r="G238" i="16" l="1"/>
  <c r="F238" i="16"/>
  <c r="F344" i="22"/>
  <c r="B345" i="22"/>
  <c r="E344" i="22"/>
  <c r="D344" i="22"/>
  <c r="C344" i="22"/>
  <c r="G344" i="22"/>
  <c r="A344" i="22"/>
  <c r="E348" i="19"/>
  <c r="B349" i="19"/>
  <c r="C348" i="19"/>
  <c r="G348" i="19"/>
  <c r="F348" i="19"/>
  <c r="A348" i="19"/>
  <c r="D348" i="19"/>
  <c r="F241" i="17"/>
  <c r="G241" i="17"/>
  <c r="C242" i="17"/>
  <c r="B243" i="17"/>
  <c r="E242" i="17"/>
  <c r="G242" i="17" s="1"/>
  <c r="A242" i="17"/>
  <c r="D242" i="17"/>
  <c r="F242" i="17" s="1"/>
  <c r="A239" i="16"/>
  <c r="B240" i="16"/>
  <c r="D239" i="16"/>
  <c r="C239" i="16"/>
  <c r="E239" i="16"/>
  <c r="G239" i="16" l="1"/>
  <c r="F239" i="16"/>
  <c r="C345" i="22"/>
  <c r="A345" i="22"/>
  <c r="B346" i="22"/>
  <c r="E345" i="22"/>
  <c r="D345" i="22"/>
  <c r="G345" i="22"/>
  <c r="F345" i="22"/>
  <c r="E349" i="19"/>
  <c r="C349" i="19"/>
  <c r="F349" i="19"/>
  <c r="D349" i="19"/>
  <c r="B350" i="19"/>
  <c r="G349" i="19"/>
  <c r="A349" i="19"/>
  <c r="E243" i="17"/>
  <c r="B244" i="17"/>
  <c r="D243" i="17"/>
  <c r="F243" i="17" s="1"/>
  <c r="A243" i="17"/>
  <c r="C243" i="17"/>
  <c r="G243" i="17" s="1"/>
  <c r="C240" i="16"/>
  <c r="A240" i="16"/>
  <c r="D240" i="16"/>
  <c r="F240" i="16" s="1"/>
  <c r="B241" i="16"/>
  <c r="E240" i="16"/>
  <c r="G240" i="16" l="1"/>
  <c r="F346" i="22"/>
  <c r="G346" i="22"/>
  <c r="E346" i="22"/>
  <c r="B347" i="22"/>
  <c r="D346" i="22"/>
  <c r="C346" i="22"/>
  <c r="A346" i="22"/>
  <c r="A350" i="19"/>
  <c r="G350" i="19"/>
  <c r="D350" i="19"/>
  <c r="C350" i="19"/>
  <c r="B351" i="19"/>
  <c r="E350" i="19"/>
  <c r="F350" i="19"/>
  <c r="E244" i="17"/>
  <c r="D244" i="17"/>
  <c r="F244" i="17" s="1"/>
  <c r="B245" i="17"/>
  <c r="C244" i="17"/>
  <c r="G244" i="17" s="1"/>
  <c r="A244" i="17"/>
  <c r="C241" i="16"/>
  <c r="B242" i="16"/>
  <c r="E241" i="16"/>
  <c r="D241" i="16"/>
  <c r="F241" i="16" s="1"/>
  <c r="A241" i="16"/>
  <c r="G241" i="16" l="1"/>
  <c r="E347" i="22"/>
  <c r="A347" i="22"/>
  <c r="G347" i="22"/>
  <c r="B348" i="22"/>
  <c r="F347" i="22"/>
  <c r="D347" i="22"/>
  <c r="C347" i="22"/>
  <c r="B352" i="19"/>
  <c r="G351" i="19"/>
  <c r="F351" i="19"/>
  <c r="D351" i="19"/>
  <c r="E351" i="19"/>
  <c r="C351" i="19"/>
  <c r="A351" i="19"/>
  <c r="C245" i="17"/>
  <c r="E245" i="17"/>
  <c r="G245" i="17" s="1"/>
  <c r="D245" i="17"/>
  <c r="F245" i="17" s="1"/>
  <c r="A245" i="17"/>
  <c r="B246" i="17"/>
  <c r="E242" i="16"/>
  <c r="D242" i="16"/>
  <c r="C242" i="16"/>
  <c r="A242" i="16"/>
  <c r="B243" i="16"/>
  <c r="F242" i="16" l="1"/>
  <c r="G242" i="16"/>
  <c r="A348" i="22"/>
  <c r="B349" i="22"/>
  <c r="E348" i="22"/>
  <c r="D348" i="22"/>
  <c r="C348" i="22"/>
  <c r="G348" i="22"/>
  <c r="F348" i="22"/>
  <c r="C352" i="19"/>
  <c r="B353" i="19"/>
  <c r="G352" i="19"/>
  <c r="F352" i="19"/>
  <c r="D352" i="19"/>
  <c r="A352" i="19"/>
  <c r="E352" i="19"/>
  <c r="D246" i="17"/>
  <c r="B247" i="17"/>
  <c r="E246" i="17"/>
  <c r="C246" i="17"/>
  <c r="A246" i="17"/>
  <c r="E243" i="16"/>
  <c r="D243" i="16"/>
  <c r="F243" i="16" s="1"/>
  <c r="A243" i="16"/>
  <c r="B244" i="16"/>
  <c r="C243" i="16"/>
  <c r="G243" i="16" l="1"/>
  <c r="G349" i="22"/>
  <c r="C349" i="22"/>
  <c r="D349" i="22"/>
  <c r="B350" i="22"/>
  <c r="A349" i="22"/>
  <c r="F349" i="22"/>
  <c r="E349" i="22"/>
  <c r="D353" i="19"/>
  <c r="C353" i="19"/>
  <c r="B354" i="19"/>
  <c r="G353" i="19"/>
  <c r="F353" i="19"/>
  <c r="E353" i="19"/>
  <c r="A353" i="19"/>
  <c r="G246" i="17"/>
  <c r="F246" i="17"/>
  <c r="B248" i="17"/>
  <c r="E247" i="17"/>
  <c r="D247" i="17"/>
  <c r="C247" i="17"/>
  <c r="G247" i="17" s="1"/>
  <c r="A247" i="17"/>
  <c r="B245" i="16"/>
  <c r="D244" i="16"/>
  <c r="F244" i="16" s="1"/>
  <c r="C244" i="16"/>
  <c r="A244" i="16"/>
  <c r="E244" i="16"/>
  <c r="G244" i="16" s="1"/>
  <c r="F350" i="22" l="1"/>
  <c r="E350" i="22"/>
  <c r="A350" i="22"/>
  <c r="D350" i="22"/>
  <c r="B351" i="22"/>
  <c r="G350" i="22"/>
  <c r="C350" i="22"/>
  <c r="E354" i="19"/>
  <c r="G354" i="19"/>
  <c r="D354" i="19"/>
  <c r="C354" i="19"/>
  <c r="B355" i="19"/>
  <c r="A354" i="19"/>
  <c r="F354" i="19"/>
  <c r="F247" i="17"/>
  <c r="B249" i="17"/>
  <c r="C248" i="17"/>
  <c r="D248" i="17"/>
  <c r="A248" i="17"/>
  <c r="E248" i="17"/>
  <c r="C245" i="16"/>
  <c r="A245" i="16"/>
  <c r="B246" i="16"/>
  <c r="E245" i="16"/>
  <c r="D245" i="16"/>
  <c r="G245" i="16" l="1"/>
  <c r="F245" i="16"/>
  <c r="B352" i="22"/>
  <c r="E351" i="22"/>
  <c r="G351" i="22"/>
  <c r="F351" i="22"/>
  <c r="C351" i="22"/>
  <c r="A351" i="22"/>
  <c r="D351" i="22"/>
  <c r="D355" i="19"/>
  <c r="A355" i="19"/>
  <c r="G355" i="19"/>
  <c r="E355" i="19"/>
  <c r="C355" i="19"/>
  <c r="B356" i="19"/>
  <c r="F355" i="19"/>
  <c r="F248" i="17"/>
  <c r="G248" i="17"/>
  <c r="A249" i="17"/>
  <c r="C249" i="17"/>
  <c r="D249" i="17"/>
  <c r="B250" i="17"/>
  <c r="E249" i="17"/>
  <c r="F249" i="17" s="1"/>
  <c r="E246" i="16"/>
  <c r="D246" i="16"/>
  <c r="C246" i="16"/>
  <c r="A246" i="16"/>
  <c r="B247" i="16"/>
  <c r="G246" i="16" l="1"/>
  <c r="F246" i="16"/>
  <c r="A352" i="22"/>
  <c r="B353" i="22"/>
  <c r="E352" i="22"/>
  <c r="D352" i="22"/>
  <c r="C352" i="22"/>
  <c r="G352" i="22"/>
  <c r="F352" i="22"/>
  <c r="G356" i="19"/>
  <c r="B357" i="19"/>
  <c r="A356" i="19"/>
  <c r="F356" i="19"/>
  <c r="E356" i="19"/>
  <c r="D356" i="19"/>
  <c r="C356" i="19"/>
  <c r="G249" i="17"/>
  <c r="D250" i="17"/>
  <c r="C250" i="17"/>
  <c r="E250" i="17"/>
  <c r="B251" i="17"/>
  <c r="F250" i="17"/>
  <c r="A250" i="17"/>
  <c r="B248" i="16"/>
  <c r="E247" i="16"/>
  <c r="A247" i="16"/>
  <c r="D247" i="16"/>
  <c r="F247" i="16" s="1"/>
  <c r="C247" i="16"/>
  <c r="G247" i="16" l="1"/>
  <c r="G353" i="22"/>
  <c r="D353" i="22"/>
  <c r="C353" i="22"/>
  <c r="A353" i="22"/>
  <c r="E353" i="22"/>
  <c r="B354" i="22"/>
  <c r="F353" i="22"/>
  <c r="F357" i="19"/>
  <c r="D357" i="19"/>
  <c r="A357" i="19"/>
  <c r="B358" i="19"/>
  <c r="C357" i="19"/>
  <c r="G357" i="19"/>
  <c r="E357" i="19"/>
  <c r="G250" i="17"/>
  <c r="D251" i="17"/>
  <c r="C251" i="17"/>
  <c r="E251" i="17"/>
  <c r="F251" i="17" s="1"/>
  <c r="A251" i="17"/>
  <c r="B252" i="17"/>
  <c r="A248" i="16"/>
  <c r="B249" i="16"/>
  <c r="E248" i="16"/>
  <c r="D248" i="16"/>
  <c r="C248" i="16"/>
  <c r="G248" i="16" l="1"/>
  <c r="F248" i="16"/>
  <c r="D354" i="22"/>
  <c r="F354" i="22"/>
  <c r="B355" i="22"/>
  <c r="C354" i="22"/>
  <c r="A354" i="22"/>
  <c r="G354" i="22"/>
  <c r="E354" i="22"/>
  <c r="B359" i="19"/>
  <c r="G358" i="19"/>
  <c r="E358" i="19"/>
  <c r="D358" i="19"/>
  <c r="F358" i="19"/>
  <c r="C358" i="19"/>
  <c r="A358" i="19"/>
  <c r="G251" i="17"/>
  <c r="E252" i="17"/>
  <c r="D252" i="17"/>
  <c r="F252" i="17" s="1"/>
  <c r="C252" i="17"/>
  <c r="G252" i="17" s="1"/>
  <c r="A252" i="17"/>
  <c r="B253" i="17"/>
  <c r="B250" i="16"/>
  <c r="E249" i="16"/>
  <c r="D249" i="16"/>
  <c r="C249" i="16"/>
  <c r="A249" i="16"/>
  <c r="G249" i="16" l="1"/>
  <c r="F249" i="16"/>
  <c r="B356" i="22"/>
  <c r="E355" i="22"/>
  <c r="G355" i="22"/>
  <c r="F355" i="22"/>
  <c r="D355" i="22"/>
  <c r="A355" i="22"/>
  <c r="C355" i="22"/>
  <c r="B360" i="19"/>
  <c r="F359" i="19"/>
  <c r="E359" i="19"/>
  <c r="A359" i="19"/>
  <c r="G359" i="19"/>
  <c r="D359" i="19"/>
  <c r="C359" i="19"/>
  <c r="E253" i="17"/>
  <c r="D253" i="17"/>
  <c r="F253" i="17" s="1"/>
  <c r="A253" i="17"/>
  <c r="B254" i="17"/>
  <c r="C253" i="17"/>
  <c r="G253" i="17" s="1"/>
  <c r="D250" i="16"/>
  <c r="C250" i="16"/>
  <c r="E250" i="16"/>
  <c r="G250" i="16" s="1"/>
  <c r="A250" i="16"/>
  <c r="B251" i="16"/>
  <c r="F356" i="22" l="1"/>
  <c r="C356" i="22"/>
  <c r="A356" i="22"/>
  <c r="E356" i="22"/>
  <c r="D356" i="22"/>
  <c r="G356" i="22"/>
  <c r="B357" i="22"/>
  <c r="F250" i="16"/>
  <c r="A360" i="19"/>
  <c r="B361" i="19"/>
  <c r="G360" i="19"/>
  <c r="F360" i="19"/>
  <c r="E360" i="19"/>
  <c r="D360" i="19"/>
  <c r="C360" i="19"/>
  <c r="D254" i="17"/>
  <c r="B255" i="17"/>
  <c r="E254" i="17"/>
  <c r="F254" i="17" s="1"/>
  <c r="C254" i="17"/>
  <c r="A254" i="17"/>
  <c r="B252" i="16"/>
  <c r="D251" i="16"/>
  <c r="C251" i="16"/>
  <c r="A251" i="16"/>
  <c r="E251" i="16"/>
  <c r="G251" i="16" l="1"/>
  <c r="C357" i="22"/>
  <c r="D357" i="22"/>
  <c r="B358" i="22"/>
  <c r="G357" i="22"/>
  <c r="F357" i="22"/>
  <c r="E357" i="22"/>
  <c r="A357" i="22"/>
  <c r="F251" i="16"/>
  <c r="D361" i="19"/>
  <c r="B362" i="19"/>
  <c r="F361" i="19"/>
  <c r="E361" i="19"/>
  <c r="C361" i="19"/>
  <c r="A361" i="19"/>
  <c r="G361" i="19"/>
  <c r="G254" i="17"/>
  <c r="E255" i="17"/>
  <c r="D255" i="17"/>
  <c r="F255" i="17" s="1"/>
  <c r="A255" i="17"/>
  <c r="C255" i="17"/>
  <c r="G255" i="17" s="1"/>
  <c r="B256" i="17"/>
  <c r="E252" i="16"/>
  <c r="B253" i="16"/>
  <c r="A253" i="16" s="1"/>
  <c r="A252" i="16"/>
  <c r="D252" i="16"/>
  <c r="C252" i="16"/>
  <c r="F252" i="16" l="1"/>
  <c r="G252" i="16"/>
  <c r="D358" i="22"/>
  <c r="B359" i="22"/>
  <c r="G358" i="22"/>
  <c r="F358" i="22"/>
  <c r="E358" i="22"/>
  <c r="C358" i="22"/>
  <c r="A358" i="22"/>
  <c r="C362" i="19"/>
  <c r="F362" i="19"/>
  <c r="D362" i="19"/>
  <c r="E362" i="19"/>
  <c r="A362" i="19"/>
  <c r="G362" i="19"/>
  <c r="B363" i="19"/>
  <c r="A256" i="17"/>
  <c r="C256" i="17"/>
  <c r="E256" i="17"/>
  <c r="D256" i="17"/>
  <c r="F256" i="17" s="1"/>
  <c r="B257" i="17"/>
  <c r="G256" i="17"/>
  <c r="H256" i="17" s="1"/>
  <c r="E9" i="19" s="1"/>
  <c r="E12" i="19" s="1"/>
  <c r="C253" i="16"/>
  <c r="B254" i="16"/>
  <c r="E253" i="16"/>
  <c r="D253" i="16"/>
  <c r="F253" i="16" s="1"/>
  <c r="D17" i="19" l="1"/>
  <c r="F17" i="19" s="1"/>
  <c r="E17" i="19"/>
  <c r="G17" i="19" s="1"/>
  <c r="C18" i="19" s="1"/>
  <c r="D205" i="19"/>
  <c r="G253" i="16"/>
  <c r="H253" i="16" s="1"/>
  <c r="E9" i="22" s="1"/>
  <c r="A359" i="22"/>
  <c r="G359" i="22"/>
  <c r="F359" i="22"/>
  <c r="E359" i="22"/>
  <c r="B360" i="22"/>
  <c r="C359" i="22"/>
  <c r="D359" i="22"/>
  <c r="F363" i="19"/>
  <c r="A363" i="19"/>
  <c r="B364" i="19"/>
  <c r="G363" i="19"/>
  <c r="E363" i="19"/>
  <c r="D363" i="19"/>
  <c r="C363" i="19"/>
  <c r="B258" i="17"/>
  <c r="A257" i="17"/>
  <c r="F257" i="17"/>
  <c r="E257" i="17"/>
  <c r="G257" i="17"/>
  <c r="C257" i="17"/>
  <c r="D257" i="17"/>
  <c r="G254" i="16"/>
  <c r="F254" i="16"/>
  <c r="E254" i="16"/>
  <c r="B255" i="16"/>
  <c r="A254" i="16"/>
  <c r="D254" i="16"/>
  <c r="C254" i="16"/>
  <c r="E14" i="22" l="1"/>
  <c r="G14" i="22" s="1"/>
  <c r="C15" i="22" s="1"/>
  <c r="D14" i="22"/>
  <c r="D202" i="22"/>
  <c r="E18" i="19"/>
  <c r="G18" i="19" s="1"/>
  <c r="C19" i="19" s="1"/>
  <c r="D18" i="19"/>
  <c r="F18" i="19" s="1"/>
  <c r="R14" i="11" s="1"/>
  <c r="E19" i="19"/>
  <c r="D19" i="19"/>
  <c r="F19" i="19" s="1"/>
  <c r="D20" i="19"/>
  <c r="E20" i="19"/>
  <c r="D22" i="19"/>
  <c r="E22" i="19"/>
  <c r="E21" i="19"/>
  <c r="D21" i="19"/>
  <c r="D23" i="19"/>
  <c r="E23" i="19"/>
  <c r="D24" i="19"/>
  <c r="E24" i="19"/>
  <c r="E25" i="19"/>
  <c r="D25" i="19"/>
  <c r="F25" i="19" s="1"/>
  <c r="E26" i="19"/>
  <c r="D26" i="19"/>
  <c r="F26" i="19" s="1"/>
  <c r="D27" i="19"/>
  <c r="E27" i="19"/>
  <c r="D28" i="19"/>
  <c r="E28" i="19"/>
  <c r="D29" i="19"/>
  <c r="E29" i="19"/>
  <c r="E30" i="19"/>
  <c r="D30" i="19"/>
  <c r="F30" i="19" s="1"/>
  <c r="D31" i="19"/>
  <c r="E31" i="19"/>
  <c r="E32" i="19"/>
  <c r="D32" i="19"/>
  <c r="F32" i="19" s="1"/>
  <c r="D33" i="19"/>
  <c r="E33" i="19"/>
  <c r="E34" i="19"/>
  <c r="D34" i="19"/>
  <c r="D35" i="19"/>
  <c r="E35" i="19"/>
  <c r="E36" i="19"/>
  <c r="D36" i="19"/>
  <c r="F36" i="19" s="1"/>
  <c r="D37" i="19"/>
  <c r="E37" i="19"/>
  <c r="E38" i="19"/>
  <c r="D38" i="19"/>
  <c r="D39" i="19"/>
  <c r="E39" i="19"/>
  <c r="D40" i="19"/>
  <c r="F40" i="19" s="1"/>
  <c r="E40" i="19"/>
  <c r="D41" i="19"/>
  <c r="E41" i="19"/>
  <c r="E42" i="19"/>
  <c r="D42" i="19"/>
  <c r="D43" i="19"/>
  <c r="E43" i="19"/>
  <c r="D44" i="19"/>
  <c r="E44" i="19"/>
  <c r="D45" i="19"/>
  <c r="E45" i="19"/>
  <c r="D46" i="19"/>
  <c r="F46" i="19" s="1"/>
  <c r="E46" i="19"/>
  <c r="E47" i="19"/>
  <c r="D47" i="19"/>
  <c r="F47" i="19" s="1"/>
  <c r="D48" i="19"/>
  <c r="E48" i="19"/>
  <c r="D49" i="19"/>
  <c r="E49" i="19"/>
  <c r="E50" i="19"/>
  <c r="D50" i="19"/>
  <c r="F50" i="19" s="1"/>
  <c r="D51" i="19"/>
  <c r="E51" i="19"/>
  <c r="D52" i="19"/>
  <c r="E52" i="19"/>
  <c r="D53" i="19"/>
  <c r="E53" i="19"/>
  <c r="D54" i="19"/>
  <c r="E54" i="19"/>
  <c r="D55" i="19"/>
  <c r="E55" i="19"/>
  <c r="D56" i="19"/>
  <c r="E56" i="19"/>
  <c r="D57" i="19"/>
  <c r="E57" i="19"/>
  <c r="E58" i="19"/>
  <c r="D58" i="19"/>
  <c r="E59" i="19"/>
  <c r="D59" i="19"/>
  <c r="F59" i="19" s="1"/>
  <c r="E60" i="19"/>
  <c r="D60" i="19"/>
  <c r="F60" i="19" s="1"/>
  <c r="E61" i="19"/>
  <c r="D61" i="19"/>
  <c r="D62" i="19"/>
  <c r="E62" i="19"/>
  <c r="E63" i="19"/>
  <c r="D63" i="19"/>
  <c r="E64" i="19"/>
  <c r="D64" i="19"/>
  <c r="D65" i="19"/>
  <c r="E65" i="19"/>
  <c r="E66" i="19"/>
  <c r="D66" i="19"/>
  <c r="F66" i="19" s="1"/>
  <c r="D67" i="19"/>
  <c r="E67" i="19"/>
  <c r="E68" i="19"/>
  <c r="D68" i="19"/>
  <c r="D69" i="19"/>
  <c r="E69" i="19"/>
  <c r="D70" i="19"/>
  <c r="E70" i="19"/>
  <c r="D71" i="19"/>
  <c r="E71" i="19"/>
  <c r="D72" i="19"/>
  <c r="E72" i="19"/>
  <c r="D73" i="19"/>
  <c r="E73" i="19"/>
  <c r="E74" i="19"/>
  <c r="D74" i="19"/>
  <c r="D75" i="19"/>
  <c r="E75" i="19"/>
  <c r="D76" i="19"/>
  <c r="F76" i="19" s="1"/>
  <c r="E76" i="19"/>
  <c r="D77" i="19"/>
  <c r="E77" i="19"/>
  <c r="D78" i="19"/>
  <c r="E78" i="19"/>
  <c r="D79" i="19"/>
  <c r="E79" i="19"/>
  <c r="E80" i="19"/>
  <c r="D80" i="19"/>
  <c r="F80" i="19" s="1"/>
  <c r="D81" i="19"/>
  <c r="E81" i="19"/>
  <c r="D82" i="19"/>
  <c r="F82" i="19" s="1"/>
  <c r="E82" i="19"/>
  <c r="D83" i="19"/>
  <c r="E83" i="19"/>
  <c r="E84" i="19"/>
  <c r="D84" i="19"/>
  <c r="F84" i="19" s="1"/>
  <c r="D85" i="19"/>
  <c r="E85" i="19"/>
  <c r="D86" i="19"/>
  <c r="E86" i="19"/>
  <c r="D87" i="19"/>
  <c r="E87" i="19"/>
  <c r="E88" i="19"/>
  <c r="D88" i="19"/>
  <c r="D89" i="19"/>
  <c r="E89" i="19"/>
  <c r="E90" i="19"/>
  <c r="D90" i="19"/>
  <c r="F90" i="19" s="1"/>
  <c r="D91" i="19"/>
  <c r="E91" i="19"/>
  <c r="E92" i="19"/>
  <c r="D92" i="19"/>
  <c r="F92" i="19" s="1"/>
  <c r="D93" i="19"/>
  <c r="E93" i="19"/>
  <c r="D94" i="19"/>
  <c r="F94" i="19" s="1"/>
  <c r="E94" i="19"/>
  <c r="D95" i="19"/>
  <c r="E95" i="19"/>
  <c r="E96" i="19"/>
  <c r="D96" i="19"/>
  <c r="F96" i="19" s="1"/>
  <c r="D97" i="19"/>
  <c r="F97" i="19" s="1"/>
  <c r="E97" i="19"/>
  <c r="E98" i="19"/>
  <c r="D98" i="19"/>
  <c r="F98" i="19" s="1"/>
  <c r="D99" i="19"/>
  <c r="E99" i="19"/>
  <c r="D100" i="19"/>
  <c r="F100" i="19" s="1"/>
  <c r="E100" i="19"/>
  <c r="D101" i="19"/>
  <c r="E101" i="19"/>
  <c r="D102" i="19"/>
  <c r="E102" i="19"/>
  <c r="D103" i="19"/>
  <c r="F103" i="19" s="1"/>
  <c r="E103" i="19"/>
  <c r="E104" i="19"/>
  <c r="D104" i="19"/>
  <c r="D105" i="19"/>
  <c r="E105" i="19"/>
  <c r="E106" i="19"/>
  <c r="D106" i="19"/>
  <c r="D107" i="19"/>
  <c r="F107" i="19" s="1"/>
  <c r="E107" i="19"/>
  <c r="E108" i="19"/>
  <c r="D108" i="19"/>
  <c r="F108" i="19" s="1"/>
  <c r="D109" i="19"/>
  <c r="E109" i="19"/>
  <c r="E110" i="19"/>
  <c r="D110" i="19"/>
  <c r="F110" i="19" s="1"/>
  <c r="D111" i="19"/>
  <c r="E111" i="19"/>
  <c r="D112" i="19"/>
  <c r="E112" i="19"/>
  <c r="D113" i="19"/>
  <c r="F113" i="19" s="1"/>
  <c r="E113" i="19"/>
  <c r="E114" i="19"/>
  <c r="D114" i="19"/>
  <c r="F114" i="19" s="1"/>
  <c r="D115" i="19"/>
  <c r="E115" i="19"/>
  <c r="D116" i="19"/>
  <c r="E116" i="19"/>
  <c r="D117" i="19"/>
  <c r="E117" i="19"/>
  <c r="D118" i="19"/>
  <c r="E118" i="19"/>
  <c r="E119" i="19"/>
  <c r="D119" i="19"/>
  <c r="E120" i="19"/>
  <c r="D120" i="19"/>
  <c r="F120" i="19" s="1"/>
  <c r="D121" i="19"/>
  <c r="E121" i="19"/>
  <c r="E122" i="19"/>
  <c r="D122" i="19"/>
  <c r="F122" i="19" s="1"/>
  <c r="D123" i="19"/>
  <c r="E123" i="19"/>
  <c r="D124" i="19"/>
  <c r="E124" i="19"/>
  <c r="D125" i="19"/>
  <c r="E125" i="19"/>
  <c r="E126" i="19"/>
  <c r="D126" i="19"/>
  <c r="D127" i="19"/>
  <c r="E127" i="19"/>
  <c r="D128" i="19"/>
  <c r="E128" i="19"/>
  <c r="D129" i="19"/>
  <c r="E129" i="19"/>
  <c r="D130" i="19"/>
  <c r="F130" i="19" s="1"/>
  <c r="E130" i="19"/>
  <c r="D131" i="19"/>
  <c r="E131" i="19"/>
  <c r="D132" i="19"/>
  <c r="E132" i="19"/>
  <c r="D133" i="19"/>
  <c r="E133" i="19"/>
  <c r="D134" i="19"/>
  <c r="E134" i="19"/>
  <c r="D135" i="19"/>
  <c r="E135" i="19"/>
  <c r="E136" i="19"/>
  <c r="D136" i="19"/>
  <c r="D137" i="19"/>
  <c r="F137" i="19" s="1"/>
  <c r="E137" i="19"/>
  <c r="E138" i="19"/>
  <c r="D138" i="19"/>
  <c r="D139" i="19"/>
  <c r="E139" i="19"/>
  <c r="E140" i="19"/>
  <c r="D140" i="19"/>
  <c r="F140" i="19" s="1"/>
  <c r="E141" i="19"/>
  <c r="D141" i="19"/>
  <c r="E142" i="19"/>
  <c r="D142" i="19"/>
  <c r="D143" i="19"/>
  <c r="F143" i="19" s="1"/>
  <c r="E143" i="19"/>
  <c r="D144" i="19"/>
  <c r="E144" i="19"/>
  <c r="E145" i="19"/>
  <c r="D145" i="19"/>
  <c r="E146" i="19"/>
  <c r="D146" i="19"/>
  <c r="D147" i="19"/>
  <c r="E147" i="19"/>
  <c r="D148" i="19"/>
  <c r="E148" i="19"/>
  <c r="D149" i="19"/>
  <c r="F149" i="19" s="1"/>
  <c r="E149" i="19"/>
  <c r="D150" i="19"/>
  <c r="E150" i="19"/>
  <c r="E151" i="19"/>
  <c r="D151" i="19"/>
  <c r="D152" i="19"/>
  <c r="E152" i="19"/>
  <c r="D153" i="19"/>
  <c r="E153" i="19"/>
  <c r="E154" i="19"/>
  <c r="D154" i="19"/>
  <c r="D155" i="19"/>
  <c r="F155" i="19" s="1"/>
  <c r="E155" i="19"/>
  <c r="E156" i="19"/>
  <c r="D156" i="19"/>
  <c r="D157" i="19"/>
  <c r="E157" i="19"/>
  <c r="D158" i="19"/>
  <c r="E158" i="19"/>
  <c r="D159" i="19"/>
  <c r="E159" i="19"/>
  <c r="E160" i="19"/>
  <c r="D160" i="19"/>
  <c r="D161" i="19"/>
  <c r="F161" i="19" s="1"/>
  <c r="E161" i="19"/>
  <c r="D162" i="19"/>
  <c r="E162" i="19"/>
  <c r="D163" i="19"/>
  <c r="E163" i="19"/>
  <c r="E164" i="19"/>
  <c r="D164" i="19"/>
  <c r="F164" i="19" s="1"/>
  <c r="D165" i="19"/>
  <c r="E165" i="19"/>
  <c r="D166" i="19"/>
  <c r="E166" i="19"/>
  <c r="E167" i="19"/>
  <c r="D167" i="19"/>
  <c r="D168" i="19"/>
  <c r="E168" i="19"/>
  <c r="D169" i="19"/>
  <c r="E169" i="19"/>
  <c r="E170" i="19"/>
  <c r="D170" i="19"/>
  <c r="F170" i="19" s="1"/>
  <c r="E171" i="19"/>
  <c r="D171" i="19"/>
  <c r="D172" i="19"/>
  <c r="E172" i="19"/>
  <c r="D173" i="19"/>
  <c r="F173" i="19" s="1"/>
  <c r="E173" i="19"/>
  <c r="D174" i="19"/>
  <c r="E174" i="19"/>
  <c r="D175" i="19"/>
  <c r="E175" i="19"/>
  <c r="E176" i="19"/>
  <c r="D176" i="19"/>
  <c r="F176" i="19" s="1"/>
  <c r="E177" i="19"/>
  <c r="D177" i="19"/>
  <c r="D178" i="19"/>
  <c r="E178" i="19"/>
  <c r="D179" i="19"/>
  <c r="F179" i="19" s="1"/>
  <c r="E179" i="19"/>
  <c r="D180" i="19"/>
  <c r="E180" i="19"/>
  <c r="D181" i="19"/>
  <c r="E181" i="19"/>
  <c r="E182" i="19"/>
  <c r="D182" i="19"/>
  <c r="D183" i="19"/>
  <c r="E183" i="19"/>
  <c r="D184" i="19"/>
  <c r="E184" i="19"/>
  <c r="E185" i="19"/>
  <c r="D185" i="19"/>
  <c r="D186" i="19"/>
  <c r="E186" i="19"/>
  <c r="D187" i="19"/>
  <c r="E187" i="19"/>
  <c r="E188" i="19"/>
  <c r="D188" i="19"/>
  <c r="D189" i="19"/>
  <c r="E189" i="19"/>
  <c r="E190" i="19"/>
  <c r="D190" i="19"/>
  <c r="D191" i="19"/>
  <c r="F191" i="19" s="1"/>
  <c r="E191" i="19"/>
  <c r="D192" i="19"/>
  <c r="E192" i="19"/>
  <c r="D193" i="19"/>
  <c r="F193" i="19" s="1"/>
  <c r="E193" i="19"/>
  <c r="E194" i="19"/>
  <c r="D194" i="19"/>
  <c r="D195" i="19"/>
  <c r="E195" i="19"/>
  <c r="D196" i="19"/>
  <c r="F196" i="19" s="1"/>
  <c r="E196" i="19"/>
  <c r="D197" i="19"/>
  <c r="F197" i="19" s="1"/>
  <c r="E197" i="19"/>
  <c r="E198" i="19"/>
  <c r="D198" i="19"/>
  <c r="D199" i="19"/>
  <c r="E199" i="19"/>
  <c r="D200" i="19"/>
  <c r="E200" i="19"/>
  <c r="D201" i="19"/>
  <c r="E201" i="19"/>
  <c r="D202" i="19"/>
  <c r="F202" i="19" s="1"/>
  <c r="E202" i="19"/>
  <c r="D203" i="19"/>
  <c r="F203" i="19" s="1"/>
  <c r="E203" i="19"/>
  <c r="D204" i="19"/>
  <c r="E204" i="19"/>
  <c r="E205" i="19"/>
  <c r="F205" i="19" s="1"/>
  <c r="N14" i="11"/>
  <c r="M14" i="11" s="1"/>
  <c r="F360" i="22"/>
  <c r="D360" i="22"/>
  <c r="C360" i="22"/>
  <c r="G360" i="22"/>
  <c r="B361" i="22"/>
  <c r="E360" i="22"/>
  <c r="A360" i="22"/>
  <c r="E364" i="19"/>
  <c r="G364" i="19"/>
  <c r="C364" i="19"/>
  <c r="B365" i="19"/>
  <c r="F364" i="19"/>
  <c r="D364" i="19"/>
  <c r="A364" i="19"/>
  <c r="C258" i="17"/>
  <c r="G258" i="17"/>
  <c r="D258" i="17"/>
  <c r="A258" i="17"/>
  <c r="E258" i="17"/>
  <c r="B259" i="17"/>
  <c r="F258" i="17"/>
  <c r="A255" i="16"/>
  <c r="G255" i="16"/>
  <c r="F255" i="16"/>
  <c r="E255" i="16"/>
  <c r="C255" i="16"/>
  <c r="B256" i="16"/>
  <c r="D255" i="16"/>
  <c r="F91" i="19" l="1"/>
  <c r="F85" i="19"/>
  <c r="F45" i="19"/>
  <c r="F133" i="19"/>
  <c r="F181" i="19"/>
  <c r="F175" i="19"/>
  <c r="F139" i="19"/>
  <c r="F157" i="19"/>
  <c r="F199" i="19"/>
  <c r="F163" i="19"/>
  <c r="F187" i="19"/>
  <c r="F169" i="19"/>
  <c r="F127" i="19"/>
  <c r="F111" i="19"/>
  <c r="F99" i="19"/>
  <c r="F201" i="19"/>
  <c r="F49" i="19"/>
  <c r="F43" i="19"/>
  <c r="F37" i="19"/>
  <c r="G19" i="19"/>
  <c r="C20" i="19" s="1"/>
  <c r="F117" i="19"/>
  <c r="F105" i="19"/>
  <c r="F190" i="19"/>
  <c r="F160" i="19"/>
  <c r="F154" i="19"/>
  <c r="F142" i="19"/>
  <c r="F106" i="19"/>
  <c r="F64" i="19"/>
  <c r="F58" i="19"/>
  <c r="F34" i="19"/>
  <c r="F21" i="19"/>
  <c r="F195" i="19"/>
  <c r="F189" i="19"/>
  <c r="F183" i="19"/>
  <c r="F165" i="19"/>
  <c r="F159" i="19"/>
  <c r="F153" i="19"/>
  <c r="F147" i="19"/>
  <c r="F135" i="19"/>
  <c r="F129" i="19"/>
  <c r="F123" i="19"/>
  <c r="F93" i="19"/>
  <c r="F87" i="19"/>
  <c r="F81" i="19"/>
  <c r="F75" i="19"/>
  <c r="F69" i="19"/>
  <c r="F57" i="19"/>
  <c r="F51" i="19"/>
  <c r="F39" i="19"/>
  <c r="F33" i="19"/>
  <c r="F27" i="19"/>
  <c r="F22" i="19"/>
  <c r="F194" i="19"/>
  <c r="F188" i="19"/>
  <c r="F146" i="19"/>
  <c r="F104" i="19"/>
  <c r="F74" i="19"/>
  <c r="F68" i="19"/>
  <c r="F38" i="19"/>
  <c r="F151" i="19"/>
  <c r="F121" i="19"/>
  <c r="F115" i="19"/>
  <c r="F109" i="19"/>
  <c r="F79" i="19"/>
  <c r="F73" i="19"/>
  <c r="F67" i="19"/>
  <c r="F55" i="19"/>
  <c r="F198" i="19"/>
  <c r="F156" i="19"/>
  <c r="F138" i="19"/>
  <c r="F126" i="19"/>
  <c r="F42" i="19"/>
  <c r="F119" i="19"/>
  <c r="F131" i="19"/>
  <c r="F125" i="19"/>
  <c r="F101" i="19"/>
  <c r="F136" i="19"/>
  <c r="F184" i="19"/>
  <c r="F178" i="19"/>
  <c r="F172" i="19"/>
  <c r="F166" i="19"/>
  <c r="F148" i="19"/>
  <c r="F124" i="19"/>
  <c r="F118" i="19"/>
  <c r="F112" i="19"/>
  <c r="F70" i="19"/>
  <c r="F52" i="19"/>
  <c r="F14" i="22"/>
  <c r="N15" i="11" s="1"/>
  <c r="F134" i="19"/>
  <c r="P14" i="11"/>
  <c r="F145" i="19"/>
  <c r="F61" i="19"/>
  <c r="F56" i="19"/>
  <c r="F31" i="19"/>
  <c r="F86" i="19"/>
  <c r="F20" i="19"/>
  <c r="R4" i="17"/>
  <c r="F62" i="19"/>
  <c r="F204" i="19"/>
  <c r="F192" i="19"/>
  <c r="F186" i="19"/>
  <c r="F180" i="19"/>
  <c r="F174" i="19"/>
  <c r="F168" i="19"/>
  <c r="F162" i="19"/>
  <c r="F150" i="19"/>
  <c r="F144" i="19"/>
  <c r="F132" i="19"/>
  <c r="F102" i="19"/>
  <c r="F78" i="19"/>
  <c r="F72" i="19"/>
  <c r="F54" i="19"/>
  <c r="F48" i="19"/>
  <c r="F24" i="19"/>
  <c r="F116" i="19"/>
  <c r="F185" i="19"/>
  <c r="F167" i="19"/>
  <c r="G20" i="19"/>
  <c r="C21" i="19" s="1"/>
  <c r="G21" i="19" s="1"/>
  <c r="C22" i="19" s="1"/>
  <c r="G22" i="19" s="1"/>
  <c r="C23" i="19" s="1"/>
  <c r="G23" i="19" s="1"/>
  <c r="C24" i="19" s="1"/>
  <c r="G24" i="19" s="1"/>
  <c r="C25" i="19" s="1"/>
  <c r="G25" i="19" s="1"/>
  <c r="C26" i="19" s="1"/>
  <c r="G26" i="19" s="1"/>
  <c r="C27" i="19" s="1"/>
  <c r="G27" i="19" s="1"/>
  <c r="C28" i="19" s="1"/>
  <c r="G28" i="19" s="1"/>
  <c r="C29" i="19" s="1"/>
  <c r="G29" i="19" s="1"/>
  <c r="C30" i="19" s="1"/>
  <c r="G30" i="19" s="1"/>
  <c r="C31" i="19" s="1"/>
  <c r="G31" i="19" s="1"/>
  <c r="C32" i="19" s="1"/>
  <c r="G32" i="19" s="1"/>
  <c r="C33" i="19" s="1"/>
  <c r="G33" i="19" s="1"/>
  <c r="C34" i="19" s="1"/>
  <c r="G34" i="19" s="1"/>
  <c r="C35" i="19" s="1"/>
  <c r="G35" i="19" s="1"/>
  <c r="C36" i="19" s="1"/>
  <c r="G36" i="19" s="1"/>
  <c r="C37" i="19" s="1"/>
  <c r="G37" i="19" s="1"/>
  <c r="C38" i="19" s="1"/>
  <c r="G38" i="19" s="1"/>
  <c r="C39" i="19" s="1"/>
  <c r="G39" i="19" s="1"/>
  <c r="C40" i="19" s="1"/>
  <c r="G40" i="19" s="1"/>
  <c r="C41" i="19" s="1"/>
  <c r="G41" i="19" s="1"/>
  <c r="C42" i="19" s="1"/>
  <c r="G42" i="19" s="1"/>
  <c r="C43" i="19" s="1"/>
  <c r="G43" i="19" s="1"/>
  <c r="C44" i="19" s="1"/>
  <c r="G44" i="19" s="1"/>
  <c r="C45" i="19" s="1"/>
  <c r="G45" i="19" s="1"/>
  <c r="C46" i="19" s="1"/>
  <c r="G46" i="19" s="1"/>
  <c r="C47" i="19" s="1"/>
  <c r="G47" i="19" s="1"/>
  <c r="C48" i="19" s="1"/>
  <c r="G48" i="19" s="1"/>
  <c r="C49" i="19" s="1"/>
  <c r="G49" i="19" s="1"/>
  <c r="C50" i="19" s="1"/>
  <c r="G50" i="19" s="1"/>
  <c r="C51" i="19" s="1"/>
  <c r="G51" i="19" s="1"/>
  <c r="C52" i="19" s="1"/>
  <c r="G52" i="19" s="1"/>
  <c r="C53" i="19" s="1"/>
  <c r="G53" i="19" s="1"/>
  <c r="C54" i="19" s="1"/>
  <c r="G54" i="19" s="1"/>
  <c r="C55" i="19" s="1"/>
  <c r="G55" i="19" s="1"/>
  <c r="C56" i="19" s="1"/>
  <c r="G56" i="19" s="1"/>
  <c r="C57" i="19" s="1"/>
  <c r="G57" i="19" s="1"/>
  <c r="C58" i="19" s="1"/>
  <c r="G58" i="19" s="1"/>
  <c r="C59" i="19" s="1"/>
  <c r="G59" i="19" s="1"/>
  <c r="C60" i="19" s="1"/>
  <c r="G60" i="19" s="1"/>
  <c r="C61" i="19" s="1"/>
  <c r="G61" i="19" s="1"/>
  <c r="C62" i="19" s="1"/>
  <c r="G62" i="19" s="1"/>
  <c r="C63" i="19" s="1"/>
  <c r="G63" i="19" s="1"/>
  <c r="C64" i="19" s="1"/>
  <c r="G64" i="19" s="1"/>
  <c r="C65" i="19" s="1"/>
  <c r="G65" i="19" s="1"/>
  <c r="C66" i="19" s="1"/>
  <c r="G66" i="19" s="1"/>
  <c r="C67" i="19" s="1"/>
  <c r="G67" i="19" s="1"/>
  <c r="C68" i="19" s="1"/>
  <c r="G68" i="19" s="1"/>
  <c r="C69" i="19" s="1"/>
  <c r="G69" i="19" s="1"/>
  <c r="C70" i="19" s="1"/>
  <c r="G70" i="19" s="1"/>
  <c r="C71" i="19" s="1"/>
  <c r="G71" i="19" s="1"/>
  <c r="C72" i="19" s="1"/>
  <c r="G72" i="19" s="1"/>
  <c r="C73" i="19" s="1"/>
  <c r="G73" i="19" s="1"/>
  <c r="C74" i="19" s="1"/>
  <c r="G74" i="19" s="1"/>
  <c r="C75" i="19" s="1"/>
  <c r="G75" i="19" s="1"/>
  <c r="C76" i="19" s="1"/>
  <c r="G76" i="19" s="1"/>
  <c r="C77" i="19" s="1"/>
  <c r="G77" i="19" s="1"/>
  <c r="C78" i="19" s="1"/>
  <c r="G78" i="19" s="1"/>
  <c r="C79" i="19" s="1"/>
  <c r="G79" i="19" s="1"/>
  <c r="C80" i="19" s="1"/>
  <c r="G80" i="19" s="1"/>
  <c r="C81" i="19" s="1"/>
  <c r="G81" i="19" s="1"/>
  <c r="C82" i="19" s="1"/>
  <c r="G82" i="19" s="1"/>
  <c r="C83" i="19" s="1"/>
  <c r="G83" i="19" s="1"/>
  <c r="C84" i="19" s="1"/>
  <c r="G84" i="19" s="1"/>
  <c r="C85" i="19" s="1"/>
  <c r="G85" i="19" s="1"/>
  <c r="C86" i="19" s="1"/>
  <c r="G86" i="19" s="1"/>
  <c r="C87" i="19" s="1"/>
  <c r="G87" i="19" s="1"/>
  <c r="C88" i="19" s="1"/>
  <c r="G88" i="19" s="1"/>
  <c r="C89" i="19" s="1"/>
  <c r="G89" i="19" s="1"/>
  <c r="C90" i="19" s="1"/>
  <c r="G90" i="19" s="1"/>
  <c r="C91" i="19" s="1"/>
  <c r="G91" i="19" s="1"/>
  <c r="C92" i="19" s="1"/>
  <c r="G92" i="19" s="1"/>
  <c r="C93" i="19" s="1"/>
  <c r="G93" i="19" s="1"/>
  <c r="C94" i="19" s="1"/>
  <c r="G94" i="19" s="1"/>
  <c r="C95" i="19" s="1"/>
  <c r="G95" i="19" s="1"/>
  <c r="C96" i="19" s="1"/>
  <c r="G96" i="19" s="1"/>
  <c r="C97" i="19" s="1"/>
  <c r="G97" i="19" s="1"/>
  <c r="C98" i="19" s="1"/>
  <c r="G98" i="19" s="1"/>
  <c r="C99" i="19" s="1"/>
  <c r="G99" i="19" s="1"/>
  <c r="C100" i="19" s="1"/>
  <c r="G100" i="19" s="1"/>
  <c r="C101" i="19" s="1"/>
  <c r="G101" i="19" s="1"/>
  <c r="C102" i="19" s="1"/>
  <c r="G102" i="19" s="1"/>
  <c r="C103" i="19" s="1"/>
  <c r="G103" i="19" s="1"/>
  <c r="C104" i="19" s="1"/>
  <c r="G104" i="19" s="1"/>
  <c r="C105" i="19" s="1"/>
  <c r="G105" i="19" s="1"/>
  <c r="C106" i="19" s="1"/>
  <c r="G106" i="19" s="1"/>
  <c r="C107" i="19" s="1"/>
  <c r="G107" i="19" s="1"/>
  <c r="C108" i="19" s="1"/>
  <c r="G108" i="19" s="1"/>
  <c r="C109" i="19" s="1"/>
  <c r="G109" i="19" s="1"/>
  <c r="C110" i="19" s="1"/>
  <c r="G110" i="19" s="1"/>
  <c r="C111" i="19" s="1"/>
  <c r="G111" i="19" s="1"/>
  <c r="C112" i="19" s="1"/>
  <c r="G112" i="19" s="1"/>
  <c r="C113" i="19" s="1"/>
  <c r="G113" i="19" s="1"/>
  <c r="C114" i="19" s="1"/>
  <c r="G114" i="19" s="1"/>
  <c r="C115" i="19" s="1"/>
  <c r="G115" i="19" s="1"/>
  <c r="C116" i="19" s="1"/>
  <c r="G116" i="19" s="1"/>
  <c r="C117" i="19" s="1"/>
  <c r="G117" i="19" s="1"/>
  <c r="C118" i="19" s="1"/>
  <c r="G118" i="19" s="1"/>
  <c r="C119" i="19" s="1"/>
  <c r="G119" i="19" s="1"/>
  <c r="C120" i="19" s="1"/>
  <c r="G120" i="19" s="1"/>
  <c r="C121" i="19" s="1"/>
  <c r="G121" i="19" s="1"/>
  <c r="C122" i="19" s="1"/>
  <c r="G122" i="19" s="1"/>
  <c r="C123" i="19" s="1"/>
  <c r="G123" i="19" s="1"/>
  <c r="C124" i="19" s="1"/>
  <c r="G124" i="19" s="1"/>
  <c r="C125" i="19" s="1"/>
  <c r="G125" i="19" s="1"/>
  <c r="C126" i="19" s="1"/>
  <c r="G126" i="19" s="1"/>
  <c r="C127" i="19" s="1"/>
  <c r="G127" i="19" s="1"/>
  <c r="C128" i="19" s="1"/>
  <c r="G128" i="19" s="1"/>
  <c r="C129" i="19" s="1"/>
  <c r="G129" i="19" s="1"/>
  <c r="C130" i="19" s="1"/>
  <c r="G130" i="19" s="1"/>
  <c r="C131" i="19" s="1"/>
  <c r="G131" i="19" s="1"/>
  <c r="C132" i="19" s="1"/>
  <c r="G132" i="19" s="1"/>
  <c r="C133" i="19" s="1"/>
  <c r="G133" i="19" s="1"/>
  <c r="C134" i="19" s="1"/>
  <c r="G134" i="19" s="1"/>
  <c r="C135" i="19" s="1"/>
  <c r="G135" i="19" s="1"/>
  <c r="C136" i="19" s="1"/>
  <c r="G136" i="19" s="1"/>
  <c r="C137" i="19" s="1"/>
  <c r="G137" i="19" s="1"/>
  <c r="C138" i="19" s="1"/>
  <c r="G138" i="19" s="1"/>
  <c r="C139" i="19" s="1"/>
  <c r="G139" i="19" s="1"/>
  <c r="C140" i="19" s="1"/>
  <c r="G140" i="19" s="1"/>
  <c r="C141" i="19" s="1"/>
  <c r="G141" i="19" s="1"/>
  <c r="C142" i="19" s="1"/>
  <c r="G142" i="19" s="1"/>
  <c r="C143" i="19" s="1"/>
  <c r="G143" i="19" s="1"/>
  <c r="C144" i="19" s="1"/>
  <c r="G144" i="19" s="1"/>
  <c r="C145" i="19" s="1"/>
  <c r="G145" i="19" s="1"/>
  <c r="C146" i="19" s="1"/>
  <c r="G146" i="19" s="1"/>
  <c r="C147" i="19" s="1"/>
  <c r="G147" i="19" s="1"/>
  <c r="C148" i="19" s="1"/>
  <c r="G148" i="19" s="1"/>
  <c r="C149" i="19" s="1"/>
  <c r="G149" i="19" s="1"/>
  <c r="C150" i="19" s="1"/>
  <c r="G150" i="19" s="1"/>
  <c r="C151" i="19" s="1"/>
  <c r="G151" i="19" s="1"/>
  <c r="C152" i="19" s="1"/>
  <c r="G152" i="19" s="1"/>
  <c r="C153" i="19" s="1"/>
  <c r="G153" i="19" s="1"/>
  <c r="C154" i="19" s="1"/>
  <c r="G154" i="19" s="1"/>
  <c r="C155" i="19" s="1"/>
  <c r="G155" i="19" s="1"/>
  <c r="C156" i="19" s="1"/>
  <c r="G156" i="19" s="1"/>
  <c r="C157" i="19" s="1"/>
  <c r="G157" i="19" s="1"/>
  <c r="C158" i="19" s="1"/>
  <c r="G158" i="19" s="1"/>
  <c r="C159" i="19" s="1"/>
  <c r="G159" i="19" s="1"/>
  <c r="C160" i="19" s="1"/>
  <c r="G160" i="19" s="1"/>
  <c r="C161" i="19" s="1"/>
  <c r="G161" i="19" s="1"/>
  <c r="C162" i="19" s="1"/>
  <c r="G162" i="19" s="1"/>
  <c r="C163" i="19" s="1"/>
  <c r="G163" i="19" s="1"/>
  <c r="C164" i="19" s="1"/>
  <c r="G164" i="19" s="1"/>
  <c r="C165" i="19" s="1"/>
  <c r="G165" i="19" s="1"/>
  <c r="C166" i="19" s="1"/>
  <c r="G166" i="19" s="1"/>
  <c r="C167" i="19" s="1"/>
  <c r="G167" i="19" s="1"/>
  <c r="C168" i="19" s="1"/>
  <c r="G168" i="19" s="1"/>
  <c r="C169" i="19" s="1"/>
  <c r="G169" i="19" s="1"/>
  <c r="C170" i="19" s="1"/>
  <c r="G170" i="19" s="1"/>
  <c r="C171" i="19" s="1"/>
  <c r="G171" i="19" s="1"/>
  <c r="C172" i="19" s="1"/>
  <c r="G172" i="19" s="1"/>
  <c r="C173" i="19" s="1"/>
  <c r="G173" i="19" s="1"/>
  <c r="C174" i="19" s="1"/>
  <c r="G174" i="19" s="1"/>
  <c r="C175" i="19" s="1"/>
  <c r="G175" i="19" s="1"/>
  <c r="C176" i="19" s="1"/>
  <c r="G176" i="19" s="1"/>
  <c r="C177" i="19" s="1"/>
  <c r="G177" i="19" s="1"/>
  <c r="C178" i="19" s="1"/>
  <c r="G178" i="19" s="1"/>
  <c r="C179" i="19" s="1"/>
  <c r="G179" i="19" s="1"/>
  <c r="C180" i="19" s="1"/>
  <c r="G180" i="19" s="1"/>
  <c r="C181" i="19" s="1"/>
  <c r="G181" i="19" s="1"/>
  <c r="C182" i="19" s="1"/>
  <c r="G182" i="19" s="1"/>
  <c r="C183" i="19" s="1"/>
  <c r="G183" i="19" s="1"/>
  <c r="C184" i="19" s="1"/>
  <c r="G184" i="19" s="1"/>
  <c r="C185" i="19" s="1"/>
  <c r="G185" i="19" s="1"/>
  <c r="C186" i="19" s="1"/>
  <c r="G186" i="19" s="1"/>
  <c r="C187" i="19" s="1"/>
  <c r="G187" i="19" s="1"/>
  <c r="C188" i="19" s="1"/>
  <c r="G188" i="19" s="1"/>
  <c r="C189" i="19" s="1"/>
  <c r="G189" i="19" s="1"/>
  <c r="C190" i="19" s="1"/>
  <c r="G190" i="19" s="1"/>
  <c r="C191" i="19" s="1"/>
  <c r="G191" i="19" s="1"/>
  <c r="C192" i="19" s="1"/>
  <c r="G192" i="19" s="1"/>
  <c r="C193" i="19" s="1"/>
  <c r="G193" i="19" s="1"/>
  <c r="C194" i="19" s="1"/>
  <c r="G194" i="19" s="1"/>
  <c r="C195" i="19" s="1"/>
  <c r="G195" i="19" s="1"/>
  <c r="C196" i="19" s="1"/>
  <c r="G196" i="19" s="1"/>
  <c r="C197" i="19" s="1"/>
  <c r="G197" i="19" s="1"/>
  <c r="C198" i="19" s="1"/>
  <c r="G198" i="19" s="1"/>
  <c r="C199" i="19" s="1"/>
  <c r="G199" i="19" s="1"/>
  <c r="C200" i="19" s="1"/>
  <c r="G200" i="19" s="1"/>
  <c r="C201" i="19" s="1"/>
  <c r="G201" i="19" s="1"/>
  <c r="C202" i="19" s="1"/>
  <c r="G202" i="19" s="1"/>
  <c r="C203" i="19" s="1"/>
  <c r="G203" i="19" s="1"/>
  <c r="C204" i="19" s="1"/>
  <c r="G204" i="19" s="1"/>
  <c r="C205" i="19" s="1"/>
  <c r="G205" i="19" s="1"/>
  <c r="F158" i="19"/>
  <c r="F95" i="19"/>
  <c r="F89" i="19"/>
  <c r="F83" i="19"/>
  <c r="F77" i="19"/>
  <c r="F71" i="19"/>
  <c r="F65" i="19"/>
  <c r="F53" i="19"/>
  <c r="F41" i="19"/>
  <c r="F35" i="19"/>
  <c r="F29" i="19"/>
  <c r="F23" i="19"/>
  <c r="F182" i="19"/>
  <c r="F44" i="19"/>
  <c r="F88" i="19"/>
  <c r="F200" i="19"/>
  <c r="F128" i="19"/>
  <c r="F28" i="19"/>
  <c r="M15" i="11"/>
  <c r="P15" i="11"/>
  <c r="F152" i="19"/>
  <c r="F177" i="19"/>
  <c r="F171" i="19"/>
  <c r="F141" i="19"/>
  <c r="F63" i="19"/>
  <c r="D15" i="22"/>
  <c r="E15" i="22"/>
  <c r="G15" i="22" s="1"/>
  <c r="C16" i="22" s="1"/>
  <c r="D16" i="22"/>
  <c r="E16" i="22"/>
  <c r="D17" i="22"/>
  <c r="E17" i="22"/>
  <c r="D18" i="22"/>
  <c r="E18" i="22"/>
  <c r="E19" i="22"/>
  <c r="D19" i="22"/>
  <c r="E20" i="22"/>
  <c r="D20" i="22"/>
  <c r="E21" i="22"/>
  <c r="D21" i="22"/>
  <c r="E22" i="22"/>
  <c r="D22" i="22"/>
  <c r="F22" i="22" s="1"/>
  <c r="D23" i="22"/>
  <c r="E23" i="22"/>
  <c r="E24" i="22"/>
  <c r="D24" i="22"/>
  <c r="E25" i="22"/>
  <c r="D25" i="22"/>
  <c r="D26" i="22"/>
  <c r="E26" i="22"/>
  <c r="D27" i="22"/>
  <c r="E27" i="22"/>
  <c r="E28" i="22"/>
  <c r="D28" i="22"/>
  <c r="F28" i="22" s="1"/>
  <c r="E29" i="22"/>
  <c r="D29" i="22"/>
  <c r="D30" i="22"/>
  <c r="E30" i="22"/>
  <c r="D31" i="22"/>
  <c r="E31" i="22"/>
  <c r="D32" i="22"/>
  <c r="E32" i="22"/>
  <c r="E33" i="22"/>
  <c r="D33" i="22"/>
  <c r="D34" i="22"/>
  <c r="E34" i="22"/>
  <c r="D35" i="22"/>
  <c r="E35" i="22"/>
  <c r="D36" i="22"/>
  <c r="E36" i="22"/>
  <c r="D37" i="22"/>
  <c r="E37" i="22"/>
  <c r="E38" i="22"/>
  <c r="D38" i="22"/>
  <c r="D39" i="22"/>
  <c r="E39" i="22"/>
  <c r="E40" i="22"/>
  <c r="D40" i="22"/>
  <c r="E41" i="22"/>
  <c r="D41" i="22"/>
  <c r="D42" i="22"/>
  <c r="E42" i="22"/>
  <c r="E43" i="22"/>
  <c r="D43" i="22"/>
  <c r="E44" i="22"/>
  <c r="D44" i="22"/>
  <c r="E45" i="22"/>
  <c r="D45" i="22"/>
  <c r="E46" i="22"/>
  <c r="D46" i="22"/>
  <c r="D47" i="22"/>
  <c r="E47" i="22"/>
  <c r="D48" i="22"/>
  <c r="E48" i="22"/>
  <c r="E49" i="22"/>
  <c r="D49" i="22"/>
  <c r="D50" i="22"/>
  <c r="E50" i="22"/>
  <c r="D51" i="22"/>
  <c r="E51" i="22"/>
  <c r="E52" i="22"/>
  <c r="D52" i="22"/>
  <c r="F52" i="22" s="1"/>
  <c r="D53" i="22"/>
  <c r="E53" i="22"/>
  <c r="D54" i="22"/>
  <c r="E54" i="22"/>
  <c r="E55" i="22"/>
  <c r="D55" i="22"/>
  <c r="D56" i="22"/>
  <c r="E56" i="22"/>
  <c r="D57" i="22"/>
  <c r="E57" i="22"/>
  <c r="E58" i="22"/>
  <c r="D58" i="22"/>
  <c r="F58" i="22" s="1"/>
  <c r="D59" i="22"/>
  <c r="E59" i="22"/>
  <c r="D60" i="22"/>
  <c r="E60" i="22"/>
  <c r="D61" i="22"/>
  <c r="E61" i="22"/>
  <c r="D62" i="22"/>
  <c r="E62" i="22"/>
  <c r="E63" i="22"/>
  <c r="D63" i="22"/>
  <c r="E64" i="22"/>
  <c r="D64" i="22"/>
  <c r="F64" i="22" s="1"/>
  <c r="D65" i="22"/>
  <c r="E65" i="22"/>
  <c r="D66" i="22"/>
  <c r="F66" i="22" s="1"/>
  <c r="E66" i="22"/>
  <c r="D67" i="22"/>
  <c r="E67" i="22"/>
  <c r="D68" i="22"/>
  <c r="E68" i="22"/>
  <c r="D69" i="22"/>
  <c r="E69" i="22"/>
  <c r="E70" i="22"/>
  <c r="D70" i="22"/>
  <c r="F70" i="22" s="1"/>
  <c r="E71" i="22"/>
  <c r="D71" i="22"/>
  <c r="E72" i="22"/>
  <c r="D72" i="22"/>
  <c r="E73" i="22"/>
  <c r="D73" i="22"/>
  <c r="D74" i="22"/>
  <c r="E74" i="22"/>
  <c r="D75" i="22"/>
  <c r="E75" i="22"/>
  <c r="E76" i="22"/>
  <c r="D76" i="22"/>
  <c r="D77" i="22"/>
  <c r="E77" i="22"/>
  <c r="D78" i="22"/>
  <c r="F78" i="22" s="1"/>
  <c r="E78" i="22"/>
  <c r="D79" i="22"/>
  <c r="E79" i="22"/>
  <c r="D80" i="22"/>
  <c r="E80" i="22"/>
  <c r="D81" i="22"/>
  <c r="E81" i="22"/>
  <c r="D82" i="22"/>
  <c r="E82" i="22"/>
  <c r="D83" i="22"/>
  <c r="E83" i="22"/>
  <c r="D84" i="22"/>
  <c r="F84" i="22" s="1"/>
  <c r="E84" i="22"/>
  <c r="E85" i="22"/>
  <c r="D85" i="22"/>
  <c r="E86" i="22"/>
  <c r="D86" i="22"/>
  <c r="E87" i="22"/>
  <c r="D87" i="22"/>
  <c r="E88" i="22"/>
  <c r="D88" i="22"/>
  <c r="D89" i="22"/>
  <c r="E89" i="22"/>
  <c r="D90" i="22"/>
  <c r="F90" i="22" s="1"/>
  <c r="E90" i="22"/>
  <c r="E91" i="22"/>
  <c r="D91" i="22"/>
  <c r="D92" i="22"/>
  <c r="E92" i="22"/>
  <c r="D93" i="22"/>
  <c r="E93" i="22"/>
  <c r="D94" i="22"/>
  <c r="F94" i="22" s="1"/>
  <c r="E94" i="22"/>
  <c r="D95" i="22"/>
  <c r="E95" i="22"/>
  <c r="E96" i="22"/>
  <c r="D96" i="22"/>
  <c r="D97" i="22"/>
  <c r="F97" i="22" s="1"/>
  <c r="E97" i="22"/>
  <c r="E98" i="22"/>
  <c r="D98" i="22"/>
  <c r="D99" i="22"/>
  <c r="E99" i="22"/>
  <c r="E100" i="22"/>
  <c r="D100" i="22"/>
  <c r="E101" i="22"/>
  <c r="D101" i="22"/>
  <c r="D102" i="22"/>
  <c r="F102" i="22" s="1"/>
  <c r="E102" i="22"/>
  <c r="D103" i="22"/>
  <c r="F103" i="22" s="1"/>
  <c r="E103" i="22"/>
  <c r="D104" i="22"/>
  <c r="E104" i="22"/>
  <c r="E105" i="22"/>
  <c r="D105" i="22"/>
  <c r="E106" i="22"/>
  <c r="D106" i="22"/>
  <c r="E107" i="22"/>
  <c r="D107" i="22"/>
  <c r="E108" i="22"/>
  <c r="D108" i="22"/>
  <c r="D109" i="22"/>
  <c r="F109" i="22" s="1"/>
  <c r="E109" i="22"/>
  <c r="D110" i="22"/>
  <c r="E110" i="22"/>
  <c r="D111" i="22"/>
  <c r="E111" i="22"/>
  <c r="D112" i="22"/>
  <c r="F112" i="22" s="1"/>
  <c r="E112" i="22"/>
  <c r="E113" i="22"/>
  <c r="D113" i="22"/>
  <c r="D114" i="22"/>
  <c r="F114" i="22" s="1"/>
  <c r="E114" i="22"/>
  <c r="E115" i="22"/>
  <c r="D115" i="22"/>
  <c r="D116" i="22"/>
  <c r="E116" i="22"/>
  <c r="E117" i="22"/>
  <c r="D117" i="22"/>
  <c r="D118" i="22"/>
  <c r="F118" i="22" s="1"/>
  <c r="E118" i="22"/>
  <c r="D119" i="22"/>
  <c r="E119" i="22"/>
  <c r="D120" i="22"/>
  <c r="F120" i="22" s="1"/>
  <c r="E120" i="22"/>
  <c r="E121" i="22"/>
  <c r="D121" i="22"/>
  <c r="D122" i="22"/>
  <c r="E122" i="22"/>
  <c r="D123" i="22"/>
  <c r="E123" i="22"/>
  <c r="D124" i="22"/>
  <c r="F124" i="22" s="1"/>
  <c r="E124" i="22"/>
  <c r="D125" i="22"/>
  <c r="E125" i="22"/>
  <c r="D126" i="22"/>
  <c r="F126" i="22" s="1"/>
  <c r="E126" i="22"/>
  <c r="D127" i="22"/>
  <c r="F127" i="22" s="1"/>
  <c r="E127" i="22"/>
  <c r="D128" i="22"/>
  <c r="E128" i="22"/>
  <c r="D129" i="22"/>
  <c r="E129" i="22"/>
  <c r="E130" i="22"/>
  <c r="D130" i="22"/>
  <c r="D131" i="22"/>
  <c r="E131" i="22"/>
  <c r="D132" i="22"/>
  <c r="F132" i="22" s="1"/>
  <c r="E132" i="22"/>
  <c r="D133" i="22"/>
  <c r="F133" i="22" s="1"/>
  <c r="E133" i="22"/>
  <c r="D134" i="22"/>
  <c r="E134" i="22"/>
  <c r="D135" i="22"/>
  <c r="E135" i="22"/>
  <c r="D136" i="22"/>
  <c r="F136" i="22" s="1"/>
  <c r="E136" i="22"/>
  <c r="D137" i="22"/>
  <c r="E137" i="22"/>
  <c r="D138" i="22"/>
  <c r="F138" i="22" s="1"/>
  <c r="E138" i="22"/>
  <c r="E139" i="22"/>
  <c r="D139" i="22"/>
  <c r="D140" i="22"/>
  <c r="E140" i="22"/>
  <c r="D141" i="22"/>
  <c r="E141" i="22"/>
  <c r="D142" i="22"/>
  <c r="E142" i="22"/>
  <c r="D143" i="22"/>
  <c r="E143" i="22"/>
  <c r="D144" i="22"/>
  <c r="F144" i="22" s="1"/>
  <c r="E144" i="22"/>
  <c r="D145" i="22"/>
  <c r="F145" i="22" s="1"/>
  <c r="E145" i="22"/>
  <c r="D146" i="22"/>
  <c r="E146" i="22"/>
  <c r="D147" i="22"/>
  <c r="E147" i="22"/>
  <c r="D148" i="22"/>
  <c r="E148" i="22"/>
  <c r="D149" i="22"/>
  <c r="E149" i="22"/>
  <c r="D150" i="22"/>
  <c r="F150" i="22" s="1"/>
  <c r="E150" i="22"/>
  <c r="E151" i="22"/>
  <c r="D151" i="22"/>
  <c r="D152" i="22"/>
  <c r="E152" i="22"/>
  <c r="E153" i="22"/>
  <c r="D153" i="22"/>
  <c r="D154" i="22"/>
  <c r="F154" i="22" s="1"/>
  <c r="E154" i="22"/>
  <c r="D155" i="22"/>
  <c r="E155" i="22"/>
  <c r="D156" i="22"/>
  <c r="F156" i="22" s="1"/>
  <c r="E156" i="22"/>
  <c r="E157" i="22"/>
  <c r="D157" i="22"/>
  <c r="D158" i="22"/>
  <c r="E158" i="22"/>
  <c r="E159" i="22"/>
  <c r="D159" i="22"/>
  <c r="D160" i="22"/>
  <c r="F160" i="22" s="1"/>
  <c r="E160" i="22"/>
  <c r="D161" i="22"/>
  <c r="E161" i="22"/>
  <c r="E162" i="22"/>
  <c r="D162" i="22"/>
  <c r="E163" i="22"/>
  <c r="D163" i="22"/>
  <c r="D164" i="22"/>
  <c r="E164" i="22"/>
  <c r="D165" i="22"/>
  <c r="E165" i="22"/>
  <c r="D166" i="22"/>
  <c r="F166" i="22" s="1"/>
  <c r="E166" i="22"/>
  <c r="D167" i="22"/>
  <c r="E167" i="22"/>
  <c r="D168" i="22"/>
  <c r="F168" i="22" s="1"/>
  <c r="E168" i="22"/>
  <c r="D169" i="22"/>
  <c r="F169" i="22" s="1"/>
  <c r="E169" i="22"/>
  <c r="D170" i="22"/>
  <c r="E170" i="22"/>
  <c r="D171" i="22"/>
  <c r="E171" i="22"/>
  <c r="D172" i="22"/>
  <c r="F172" i="22" s="1"/>
  <c r="E172" i="22"/>
  <c r="D173" i="22"/>
  <c r="E173" i="22"/>
  <c r="E174" i="22"/>
  <c r="D174" i="22"/>
  <c r="E175" i="22"/>
  <c r="D175" i="22"/>
  <c r="D176" i="22"/>
  <c r="E176" i="22"/>
  <c r="E177" i="22"/>
  <c r="D177" i="22"/>
  <c r="E178" i="22"/>
  <c r="D178" i="22"/>
  <c r="D179" i="22"/>
  <c r="E179" i="22"/>
  <c r="D180" i="22"/>
  <c r="E180" i="22"/>
  <c r="E181" i="22"/>
  <c r="D181" i="22"/>
  <c r="E182" i="22"/>
  <c r="D182" i="22"/>
  <c r="D183" i="22"/>
  <c r="E183" i="22"/>
  <c r="D184" i="22"/>
  <c r="E184" i="22"/>
  <c r="D185" i="22"/>
  <c r="E185" i="22"/>
  <c r="D186" i="22"/>
  <c r="E186" i="22"/>
  <c r="E187" i="22"/>
  <c r="D187" i="22"/>
  <c r="E188" i="22"/>
  <c r="D188" i="22"/>
  <c r="D189" i="22"/>
  <c r="E189" i="22"/>
  <c r="D190" i="22"/>
  <c r="E190" i="22"/>
  <c r="D191" i="22"/>
  <c r="E191" i="22"/>
  <c r="D192" i="22"/>
  <c r="E192" i="22"/>
  <c r="E193" i="22"/>
  <c r="D193" i="22"/>
  <c r="D194" i="22"/>
  <c r="E194" i="22"/>
  <c r="E195" i="22"/>
  <c r="D195" i="22"/>
  <c r="D196" i="22"/>
  <c r="E196" i="22"/>
  <c r="D197" i="22"/>
  <c r="E197" i="22"/>
  <c r="D198" i="22"/>
  <c r="E198" i="22"/>
  <c r="E199" i="22"/>
  <c r="D199" i="22"/>
  <c r="D200" i="22"/>
  <c r="E200" i="22"/>
  <c r="D201" i="22"/>
  <c r="E201" i="22"/>
  <c r="E202" i="22"/>
  <c r="F202" i="22" s="1"/>
  <c r="C361" i="22"/>
  <c r="G361" i="22"/>
  <c r="F361" i="22"/>
  <c r="B362" i="22"/>
  <c r="A361" i="22"/>
  <c r="E361" i="22"/>
  <c r="D361" i="22"/>
  <c r="C365" i="19"/>
  <c r="A365" i="19"/>
  <c r="F365" i="19"/>
  <c r="E365" i="19"/>
  <c r="B366" i="19"/>
  <c r="G365" i="19"/>
  <c r="D365" i="19"/>
  <c r="E259" i="17"/>
  <c r="B260" i="17"/>
  <c r="F259" i="17"/>
  <c r="D259" i="17"/>
  <c r="C259" i="17"/>
  <c r="G259" i="17"/>
  <c r="A259" i="17"/>
  <c r="B257" i="16"/>
  <c r="G256" i="16"/>
  <c r="F256" i="16"/>
  <c r="E256" i="16"/>
  <c r="D256" i="16"/>
  <c r="C256" i="16"/>
  <c r="A256" i="16"/>
  <c r="F79" i="22" l="1"/>
  <c r="F67" i="22"/>
  <c r="F61" i="22"/>
  <c r="F60" i="22"/>
  <c r="F46" i="22"/>
  <c r="F113" i="22"/>
  <c r="F107" i="22"/>
  <c r="F101" i="22"/>
  <c r="F71" i="22"/>
  <c r="F41" i="22"/>
  <c r="F29" i="22"/>
  <c r="F185" i="22"/>
  <c r="F191" i="22"/>
  <c r="F197" i="22"/>
  <c r="F82" i="22"/>
  <c r="G16" i="22"/>
  <c r="C17" i="22" s="1"/>
  <c r="G17" i="22" s="1"/>
  <c r="C18" i="22" s="1"/>
  <c r="G18" i="22" s="1"/>
  <c r="C19" i="22" s="1"/>
  <c r="G19" i="22" s="1"/>
  <c r="C20" i="22" s="1"/>
  <c r="G20" i="22" s="1"/>
  <c r="C21" i="22" s="1"/>
  <c r="G21" i="22" s="1"/>
  <c r="C22" i="22" s="1"/>
  <c r="G22" i="22" s="1"/>
  <c r="C23" i="22" s="1"/>
  <c r="G23" i="22" s="1"/>
  <c r="C24" i="22" s="1"/>
  <c r="G24" i="22" s="1"/>
  <c r="C25" i="22" s="1"/>
  <c r="G25" i="22" s="1"/>
  <c r="C26" i="22" s="1"/>
  <c r="G26" i="22" s="1"/>
  <c r="C27" i="22" s="1"/>
  <c r="G27" i="22" s="1"/>
  <c r="C28" i="22" s="1"/>
  <c r="G28" i="22" s="1"/>
  <c r="C29" i="22" s="1"/>
  <c r="G29" i="22" s="1"/>
  <c r="C30" i="22" s="1"/>
  <c r="G30" i="22" s="1"/>
  <c r="C31" i="22" s="1"/>
  <c r="G31" i="22" s="1"/>
  <c r="C32" i="22" s="1"/>
  <c r="G32" i="22" s="1"/>
  <c r="C33" i="22" s="1"/>
  <c r="G33" i="22" s="1"/>
  <c r="C34" i="22" s="1"/>
  <c r="G34" i="22" s="1"/>
  <c r="C35" i="22" s="1"/>
  <c r="G35" i="22" s="1"/>
  <c r="C36" i="22" s="1"/>
  <c r="G36" i="22" s="1"/>
  <c r="C37" i="22" s="1"/>
  <c r="G37" i="22" s="1"/>
  <c r="C38" i="22" s="1"/>
  <c r="G38" i="22" s="1"/>
  <c r="C39" i="22" s="1"/>
  <c r="G39" i="22" s="1"/>
  <c r="C40" i="22" s="1"/>
  <c r="G40" i="22" s="1"/>
  <c r="C41" i="22" s="1"/>
  <c r="G41" i="22" s="1"/>
  <c r="C42" i="22" s="1"/>
  <c r="G42" i="22" s="1"/>
  <c r="C43" i="22" s="1"/>
  <c r="G43" i="22" s="1"/>
  <c r="C44" i="22" s="1"/>
  <c r="G44" i="22" s="1"/>
  <c r="C45" i="22" s="1"/>
  <c r="G45" i="22" s="1"/>
  <c r="C46" i="22" s="1"/>
  <c r="G46" i="22" s="1"/>
  <c r="C47" i="22" s="1"/>
  <c r="G47" i="22" s="1"/>
  <c r="C48" i="22" s="1"/>
  <c r="G48" i="22" s="1"/>
  <c r="C49" i="22" s="1"/>
  <c r="G49" i="22" s="1"/>
  <c r="C50" i="22" s="1"/>
  <c r="G50" i="22" s="1"/>
  <c r="C51" i="22" s="1"/>
  <c r="G51" i="22" s="1"/>
  <c r="C52" i="22" s="1"/>
  <c r="G52" i="22" s="1"/>
  <c r="C53" i="22" s="1"/>
  <c r="G53" i="22" s="1"/>
  <c r="C54" i="22" s="1"/>
  <c r="G54" i="22" s="1"/>
  <c r="C55" i="22" s="1"/>
  <c r="G55" i="22" s="1"/>
  <c r="C56" i="22" s="1"/>
  <c r="G56" i="22" s="1"/>
  <c r="C57" i="22" s="1"/>
  <c r="G57" i="22" s="1"/>
  <c r="C58" i="22" s="1"/>
  <c r="G58" i="22" s="1"/>
  <c r="C59" i="22" s="1"/>
  <c r="G59" i="22" s="1"/>
  <c r="C60" i="22" s="1"/>
  <c r="G60" i="22" s="1"/>
  <c r="C61" i="22" s="1"/>
  <c r="G61" i="22" s="1"/>
  <c r="C62" i="22" s="1"/>
  <c r="G62" i="22" s="1"/>
  <c r="C63" i="22" s="1"/>
  <c r="G63" i="22" s="1"/>
  <c r="C64" i="22" s="1"/>
  <c r="G64" i="22" s="1"/>
  <c r="C65" i="22" s="1"/>
  <c r="G65" i="22" s="1"/>
  <c r="C66" i="22" s="1"/>
  <c r="G66" i="22" s="1"/>
  <c r="C67" i="22" s="1"/>
  <c r="G67" i="22" s="1"/>
  <c r="C68" i="22" s="1"/>
  <c r="G68" i="22" s="1"/>
  <c r="C69" i="22" s="1"/>
  <c r="G69" i="22" s="1"/>
  <c r="C70" i="22" s="1"/>
  <c r="G70" i="22" s="1"/>
  <c r="C71" i="22" s="1"/>
  <c r="G71" i="22" s="1"/>
  <c r="C72" i="22" s="1"/>
  <c r="G72" i="22" s="1"/>
  <c r="C73" i="22" s="1"/>
  <c r="G73" i="22" s="1"/>
  <c r="C74" i="22" s="1"/>
  <c r="G74" i="22" s="1"/>
  <c r="C75" i="22" s="1"/>
  <c r="G75" i="22" s="1"/>
  <c r="C76" i="22" s="1"/>
  <c r="G76" i="22" s="1"/>
  <c r="C77" i="22" s="1"/>
  <c r="G77" i="22" s="1"/>
  <c r="C78" i="22" s="1"/>
  <c r="G78" i="22" s="1"/>
  <c r="C79" i="22" s="1"/>
  <c r="G79" i="22" s="1"/>
  <c r="C80" i="22" s="1"/>
  <c r="G80" i="22" s="1"/>
  <c r="C81" i="22" s="1"/>
  <c r="G81" i="22" s="1"/>
  <c r="C82" i="22" s="1"/>
  <c r="G82" i="22" s="1"/>
  <c r="C83" i="22" s="1"/>
  <c r="G83" i="22" s="1"/>
  <c r="C84" i="22" s="1"/>
  <c r="G84" i="22" s="1"/>
  <c r="C85" i="22" s="1"/>
  <c r="G85" i="22" s="1"/>
  <c r="C86" i="22" s="1"/>
  <c r="G86" i="22" s="1"/>
  <c r="C87" i="22" s="1"/>
  <c r="G87" i="22" s="1"/>
  <c r="C88" i="22" s="1"/>
  <c r="G88" i="22" s="1"/>
  <c r="C89" i="22" s="1"/>
  <c r="G89" i="22" s="1"/>
  <c r="C90" i="22" s="1"/>
  <c r="G90" i="22" s="1"/>
  <c r="C91" i="22" s="1"/>
  <c r="G91" i="22" s="1"/>
  <c r="C92" i="22" s="1"/>
  <c r="G92" i="22" s="1"/>
  <c r="C93" i="22" s="1"/>
  <c r="G93" i="22" s="1"/>
  <c r="C94" i="22" s="1"/>
  <c r="G94" i="22" s="1"/>
  <c r="C95" i="22" s="1"/>
  <c r="G95" i="22" s="1"/>
  <c r="C96" i="22" s="1"/>
  <c r="G96" i="22" s="1"/>
  <c r="C97" i="22" s="1"/>
  <c r="G97" i="22" s="1"/>
  <c r="C98" i="22" s="1"/>
  <c r="G98" i="22" s="1"/>
  <c r="C99" i="22" s="1"/>
  <c r="G99" i="22" s="1"/>
  <c r="C100" i="22" s="1"/>
  <c r="G100" i="22" s="1"/>
  <c r="C101" i="22" s="1"/>
  <c r="G101" i="22" s="1"/>
  <c r="C102" i="22" s="1"/>
  <c r="G102" i="22" s="1"/>
  <c r="C103" i="22" s="1"/>
  <c r="G103" i="22" s="1"/>
  <c r="C104" i="22" s="1"/>
  <c r="G104" i="22" s="1"/>
  <c r="C105" i="22" s="1"/>
  <c r="G105" i="22" s="1"/>
  <c r="C106" i="22" s="1"/>
  <c r="G106" i="22" s="1"/>
  <c r="C107" i="22" s="1"/>
  <c r="G107" i="22" s="1"/>
  <c r="C108" i="22" s="1"/>
  <c r="G108" i="22" s="1"/>
  <c r="C109" i="22" s="1"/>
  <c r="G109" i="22" s="1"/>
  <c r="C110" i="22" s="1"/>
  <c r="G110" i="22" s="1"/>
  <c r="C111" i="22" s="1"/>
  <c r="G111" i="22" s="1"/>
  <c r="C112" i="22" s="1"/>
  <c r="G112" i="22" s="1"/>
  <c r="C113" i="22" s="1"/>
  <c r="G113" i="22" s="1"/>
  <c r="C114" i="22" s="1"/>
  <c r="G114" i="22" s="1"/>
  <c r="C115" i="22" s="1"/>
  <c r="G115" i="22" s="1"/>
  <c r="C116" i="22" s="1"/>
  <c r="G116" i="22" s="1"/>
  <c r="C117" i="22" s="1"/>
  <c r="G117" i="22" s="1"/>
  <c r="C118" i="22" s="1"/>
  <c r="G118" i="22" s="1"/>
  <c r="C119" i="22" s="1"/>
  <c r="G119" i="22" s="1"/>
  <c r="C120" i="22" s="1"/>
  <c r="G120" i="22" s="1"/>
  <c r="C121" i="22" s="1"/>
  <c r="G121" i="22" s="1"/>
  <c r="C122" i="22" s="1"/>
  <c r="G122" i="22" s="1"/>
  <c r="C123" i="22" s="1"/>
  <c r="G123" i="22" s="1"/>
  <c r="C124" i="22" s="1"/>
  <c r="G124" i="22" s="1"/>
  <c r="C125" i="22" s="1"/>
  <c r="G125" i="22" s="1"/>
  <c r="C126" i="22" s="1"/>
  <c r="G126" i="22" s="1"/>
  <c r="C127" i="22" s="1"/>
  <c r="G127" i="22" s="1"/>
  <c r="C128" i="22" s="1"/>
  <c r="G128" i="22" s="1"/>
  <c r="C129" i="22" s="1"/>
  <c r="G129" i="22" s="1"/>
  <c r="C130" i="22" s="1"/>
  <c r="G130" i="22" s="1"/>
  <c r="C131" i="22" s="1"/>
  <c r="G131" i="22" s="1"/>
  <c r="C132" i="22" s="1"/>
  <c r="G132" i="22" s="1"/>
  <c r="C133" i="22" s="1"/>
  <c r="G133" i="22" s="1"/>
  <c r="C134" i="22" s="1"/>
  <c r="G134" i="22" s="1"/>
  <c r="C135" i="22" s="1"/>
  <c r="G135" i="22" s="1"/>
  <c r="C136" i="22" s="1"/>
  <c r="G136" i="22" s="1"/>
  <c r="C137" i="22" s="1"/>
  <c r="G137" i="22" s="1"/>
  <c r="C138" i="22" s="1"/>
  <c r="G138" i="22" s="1"/>
  <c r="C139" i="22" s="1"/>
  <c r="G139" i="22" s="1"/>
  <c r="C140" i="22" s="1"/>
  <c r="G140" i="22" s="1"/>
  <c r="C141" i="22" s="1"/>
  <c r="G141" i="22" s="1"/>
  <c r="C142" i="22" s="1"/>
  <c r="G142" i="22" s="1"/>
  <c r="C143" i="22" s="1"/>
  <c r="G143" i="22" s="1"/>
  <c r="C144" i="22" s="1"/>
  <c r="G144" i="22" s="1"/>
  <c r="C145" i="22" s="1"/>
  <c r="G145" i="22" s="1"/>
  <c r="C146" i="22" s="1"/>
  <c r="G146" i="22" s="1"/>
  <c r="C147" i="22" s="1"/>
  <c r="G147" i="22" s="1"/>
  <c r="C148" i="22" s="1"/>
  <c r="G148" i="22" s="1"/>
  <c r="C149" i="22" s="1"/>
  <c r="G149" i="22" s="1"/>
  <c r="C150" i="22" s="1"/>
  <c r="G150" i="22" s="1"/>
  <c r="C151" i="22" s="1"/>
  <c r="G151" i="22" s="1"/>
  <c r="C152" i="22" s="1"/>
  <c r="G152" i="22" s="1"/>
  <c r="C153" i="22" s="1"/>
  <c r="G153" i="22" s="1"/>
  <c r="C154" i="22" s="1"/>
  <c r="G154" i="22" s="1"/>
  <c r="C155" i="22" s="1"/>
  <c r="G155" i="22" s="1"/>
  <c r="C156" i="22" s="1"/>
  <c r="G156" i="22" s="1"/>
  <c r="C157" i="22" s="1"/>
  <c r="G157" i="22" s="1"/>
  <c r="C158" i="22" s="1"/>
  <c r="G158" i="22" s="1"/>
  <c r="C159" i="22" s="1"/>
  <c r="G159" i="22" s="1"/>
  <c r="C160" i="22" s="1"/>
  <c r="G160" i="22" s="1"/>
  <c r="C161" i="22" s="1"/>
  <c r="G161" i="22" s="1"/>
  <c r="C162" i="22" s="1"/>
  <c r="G162" i="22" s="1"/>
  <c r="C163" i="22" s="1"/>
  <c r="G163" i="22" s="1"/>
  <c r="C164" i="22" s="1"/>
  <c r="G164" i="22" s="1"/>
  <c r="C165" i="22" s="1"/>
  <c r="G165" i="22" s="1"/>
  <c r="C166" i="22" s="1"/>
  <c r="G166" i="22" s="1"/>
  <c r="C167" i="22" s="1"/>
  <c r="G167" i="22" s="1"/>
  <c r="C168" i="22" s="1"/>
  <c r="G168" i="22" s="1"/>
  <c r="C169" i="22" s="1"/>
  <c r="G169" i="22" s="1"/>
  <c r="C170" i="22" s="1"/>
  <c r="G170" i="22" s="1"/>
  <c r="C171" i="22" s="1"/>
  <c r="G171" i="22" s="1"/>
  <c r="C172" i="22" s="1"/>
  <c r="G172" i="22" s="1"/>
  <c r="C173" i="22" s="1"/>
  <c r="G173" i="22" s="1"/>
  <c r="C174" i="22" s="1"/>
  <c r="G174" i="22" s="1"/>
  <c r="C175" i="22" s="1"/>
  <c r="G175" i="22" s="1"/>
  <c r="C176" i="22" s="1"/>
  <c r="G176" i="22" s="1"/>
  <c r="C177" i="22" s="1"/>
  <c r="G177" i="22" s="1"/>
  <c r="C178" i="22" s="1"/>
  <c r="G178" i="22" s="1"/>
  <c r="C179" i="22" s="1"/>
  <c r="G179" i="22" s="1"/>
  <c r="C180" i="22" s="1"/>
  <c r="G180" i="22" s="1"/>
  <c r="C181" i="22" s="1"/>
  <c r="G181" i="22" s="1"/>
  <c r="C182" i="22" s="1"/>
  <c r="G182" i="22" s="1"/>
  <c r="C183" i="22" s="1"/>
  <c r="G183" i="22" s="1"/>
  <c r="C184" i="22" s="1"/>
  <c r="G184" i="22" s="1"/>
  <c r="C185" i="22" s="1"/>
  <c r="G185" i="22" s="1"/>
  <c r="C186" i="22" s="1"/>
  <c r="G186" i="22" s="1"/>
  <c r="C187" i="22" s="1"/>
  <c r="G187" i="22" s="1"/>
  <c r="C188" i="22" s="1"/>
  <c r="G188" i="22" s="1"/>
  <c r="C189" i="22" s="1"/>
  <c r="G189" i="22" s="1"/>
  <c r="C190" i="22" s="1"/>
  <c r="G190" i="22" s="1"/>
  <c r="C191" i="22" s="1"/>
  <c r="G191" i="22" s="1"/>
  <c r="C192" i="22" s="1"/>
  <c r="G192" i="22" s="1"/>
  <c r="C193" i="22" s="1"/>
  <c r="G193" i="22" s="1"/>
  <c r="C194" i="22" s="1"/>
  <c r="G194" i="22" s="1"/>
  <c r="C195" i="22" s="1"/>
  <c r="G195" i="22" s="1"/>
  <c r="C196" i="22" s="1"/>
  <c r="G196" i="22" s="1"/>
  <c r="C197" i="22" s="1"/>
  <c r="G197" i="22" s="1"/>
  <c r="C198" i="22" s="1"/>
  <c r="G198" i="22" s="1"/>
  <c r="C199" i="22" s="1"/>
  <c r="G199" i="22" s="1"/>
  <c r="C200" i="22" s="1"/>
  <c r="G200" i="22" s="1"/>
  <c r="C201" i="22" s="1"/>
  <c r="G201" i="22" s="1"/>
  <c r="C202" i="22" s="1"/>
  <c r="G202" i="22" s="1"/>
  <c r="F188" i="22"/>
  <c r="F182" i="22"/>
  <c r="F86" i="22"/>
  <c r="F44" i="22"/>
  <c r="F38" i="22"/>
  <c r="F20" i="22"/>
  <c r="F93" i="22"/>
  <c r="F81" i="22"/>
  <c r="F75" i="22"/>
  <c r="F69" i="22"/>
  <c r="F57" i="22"/>
  <c r="F51" i="22"/>
  <c r="F39" i="22"/>
  <c r="F27" i="22"/>
  <c r="F15" i="22"/>
  <c r="R15" i="11" s="1"/>
  <c r="F37" i="22"/>
  <c r="F54" i="22"/>
  <c r="F48" i="22"/>
  <c r="F42" i="22"/>
  <c r="F36" i="22"/>
  <c r="F30" i="22"/>
  <c r="F40" i="22"/>
  <c r="F196" i="22"/>
  <c r="F190" i="22"/>
  <c r="F184" i="22"/>
  <c r="F186" i="22"/>
  <c r="F201" i="22"/>
  <c r="F189" i="22"/>
  <c r="F183" i="22"/>
  <c r="F171" i="22"/>
  <c r="F165" i="22"/>
  <c r="F147" i="22"/>
  <c r="F141" i="22"/>
  <c r="F135" i="22"/>
  <c r="F129" i="22"/>
  <c r="F123" i="22"/>
  <c r="F111" i="22"/>
  <c r="F99" i="22"/>
  <c r="F98" i="22"/>
  <c r="F31" i="22"/>
  <c r="F174" i="22"/>
  <c r="F18" i="22"/>
  <c r="F198" i="22"/>
  <c r="F180" i="22"/>
  <c r="F106" i="22"/>
  <c r="F100" i="22"/>
  <c r="F76" i="22"/>
  <c r="F192" i="22"/>
  <c r="F148" i="22"/>
  <c r="F142" i="22"/>
  <c r="F34" i="22"/>
  <c r="F195" i="22"/>
  <c r="F177" i="22"/>
  <c r="F159" i="22"/>
  <c r="F153" i="22"/>
  <c r="F117" i="22"/>
  <c r="F105" i="22"/>
  <c r="F87" i="22"/>
  <c r="F63" i="22"/>
  <c r="F45" i="22"/>
  <c r="F33" i="22"/>
  <c r="F21" i="22"/>
  <c r="F200" i="22"/>
  <c r="F194" i="22"/>
  <c r="F176" i="22"/>
  <c r="F170" i="22"/>
  <c r="F164" i="22"/>
  <c r="F158" i="22"/>
  <c r="F152" i="22"/>
  <c r="F146" i="22"/>
  <c r="F140" i="22"/>
  <c r="F134" i="22"/>
  <c r="F128" i="22"/>
  <c r="F122" i="22"/>
  <c r="F116" i="22"/>
  <c r="F110" i="22"/>
  <c r="F104" i="22"/>
  <c r="F92" i="22"/>
  <c r="F80" i="22"/>
  <c r="F74" i="22"/>
  <c r="F68" i="22"/>
  <c r="F62" i="22"/>
  <c r="F56" i="22"/>
  <c r="F50" i="22"/>
  <c r="F32" i="22"/>
  <c r="F26" i="22"/>
  <c r="F199" i="22"/>
  <c r="F193" i="22"/>
  <c r="F187" i="22"/>
  <c r="F181" i="22"/>
  <c r="F175" i="22"/>
  <c r="F163" i="22"/>
  <c r="F157" i="22"/>
  <c r="F151" i="22"/>
  <c r="F139" i="22"/>
  <c r="F121" i="22"/>
  <c r="F115" i="22"/>
  <c r="F91" i="22"/>
  <c r="F85" i="22"/>
  <c r="F73" i="22"/>
  <c r="F55" i="22"/>
  <c r="F49" i="22"/>
  <c r="F43" i="22"/>
  <c r="F25" i="22"/>
  <c r="F19" i="22"/>
  <c r="F162" i="22"/>
  <c r="F108" i="22"/>
  <c r="F96" i="22"/>
  <c r="F72" i="22"/>
  <c r="F24" i="22"/>
  <c r="F179" i="22"/>
  <c r="F173" i="22"/>
  <c r="F167" i="22"/>
  <c r="F161" i="22"/>
  <c r="F155" i="22"/>
  <c r="F149" i="22"/>
  <c r="F143" i="22"/>
  <c r="F137" i="22"/>
  <c r="F131" i="22"/>
  <c r="F125" i="22"/>
  <c r="F119" i="22"/>
  <c r="F95" i="22"/>
  <c r="F89" i="22"/>
  <c r="F83" i="22"/>
  <c r="F77" i="22"/>
  <c r="F65" i="22"/>
  <c r="F59" i="22"/>
  <c r="F53" i="22"/>
  <c r="F47" i="22"/>
  <c r="F35" i="22"/>
  <c r="F23" i="22"/>
  <c r="F17" i="22"/>
  <c r="F178" i="22"/>
  <c r="F130" i="22"/>
  <c r="F88" i="22"/>
  <c r="F16" i="22"/>
  <c r="D362" i="22"/>
  <c r="G362" i="22"/>
  <c r="F362" i="22"/>
  <c r="B363" i="22"/>
  <c r="E362" i="22"/>
  <c r="A362" i="22"/>
  <c r="C362" i="22"/>
  <c r="A366" i="19"/>
  <c r="G366" i="19"/>
  <c r="D366" i="19"/>
  <c r="C366" i="19"/>
  <c r="B367" i="19"/>
  <c r="F366" i="19"/>
  <c r="E366" i="19"/>
  <c r="E260" i="17"/>
  <c r="D260" i="17"/>
  <c r="G260" i="17"/>
  <c r="C260" i="17"/>
  <c r="B261" i="17"/>
  <c r="F260" i="17"/>
  <c r="A260" i="17"/>
  <c r="C257" i="16"/>
  <c r="B258" i="16"/>
  <c r="E257" i="16"/>
  <c r="D257" i="16"/>
  <c r="G257" i="16"/>
  <c r="F257" i="16"/>
  <c r="A257" i="16"/>
  <c r="E363" i="22" l="1"/>
  <c r="A363" i="22"/>
  <c r="B364" i="22"/>
  <c r="G363" i="22"/>
  <c r="F363" i="22"/>
  <c r="D363" i="22"/>
  <c r="C363" i="22"/>
  <c r="G367" i="19"/>
  <c r="E367" i="19"/>
  <c r="D367" i="19"/>
  <c r="F367" i="19"/>
  <c r="B368" i="19"/>
  <c r="C367" i="19"/>
  <c r="A367" i="19"/>
  <c r="B262" i="17"/>
  <c r="D261" i="17"/>
  <c r="A261" i="17"/>
  <c r="G261" i="17"/>
  <c r="F261" i="17"/>
  <c r="E261" i="17"/>
  <c r="C261" i="17"/>
  <c r="D258" i="16"/>
  <c r="C258" i="16"/>
  <c r="G258" i="16"/>
  <c r="A258" i="16"/>
  <c r="B259" i="16"/>
  <c r="F258" i="16"/>
  <c r="E258" i="16"/>
  <c r="E364" i="22" l="1"/>
  <c r="D364" i="22"/>
  <c r="G364" i="22"/>
  <c r="A364" i="22"/>
  <c r="F364" i="22"/>
  <c r="C364" i="22"/>
  <c r="B365" i="22"/>
  <c r="C368" i="19"/>
  <c r="B369" i="19"/>
  <c r="G368" i="19"/>
  <c r="F368" i="19"/>
  <c r="D368" i="19"/>
  <c r="E368" i="19"/>
  <c r="A368" i="19"/>
  <c r="B263" i="17"/>
  <c r="G262" i="17"/>
  <c r="F262" i="17"/>
  <c r="E262" i="17"/>
  <c r="C262" i="17"/>
  <c r="D262" i="17"/>
  <c r="A262" i="17"/>
  <c r="E259" i="16"/>
  <c r="D259" i="16"/>
  <c r="B260" i="16"/>
  <c r="A259" i="16"/>
  <c r="F259" i="16"/>
  <c r="C259" i="16"/>
  <c r="G259" i="16"/>
  <c r="G365" i="22" l="1"/>
  <c r="C365" i="22"/>
  <c r="A365" i="22"/>
  <c r="B366" i="22"/>
  <c r="D365" i="22"/>
  <c r="F365" i="22"/>
  <c r="E365" i="22"/>
  <c r="B370" i="19"/>
  <c r="D369" i="19"/>
  <c r="C369" i="19"/>
  <c r="A369" i="19"/>
  <c r="F369" i="19"/>
  <c r="E369" i="19"/>
  <c r="G369" i="19"/>
  <c r="G263" i="17"/>
  <c r="F263" i="17"/>
  <c r="D263" i="17"/>
  <c r="C263" i="17"/>
  <c r="B264" i="17"/>
  <c r="E263" i="17"/>
  <c r="A263" i="17"/>
  <c r="G260" i="16"/>
  <c r="F260" i="16"/>
  <c r="A260" i="16"/>
  <c r="B261" i="16"/>
  <c r="E260" i="16"/>
  <c r="C260" i="16"/>
  <c r="D260" i="16"/>
  <c r="B367" i="22" l="1"/>
  <c r="A366" i="22"/>
  <c r="C366" i="22"/>
  <c r="G366" i="22"/>
  <c r="F366" i="22"/>
  <c r="E366" i="22"/>
  <c r="D366" i="22"/>
  <c r="E370" i="19"/>
  <c r="D370" i="19"/>
  <c r="A370" i="19"/>
  <c r="G370" i="19"/>
  <c r="F370" i="19"/>
  <c r="C370" i="19"/>
  <c r="B371" i="19"/>
  <c r="B265" i="17"/>
  <c r="G264" i="17"/>
  <c r="C264" i="17"/>
  <c r="F264" i="17"/>
  <c r="D264" i="17"/>
  <c r="A264" i="17"/>
  <c r="E264" i="17"/>
  <c r="G261" i="16"/>
  <c r="F261" i="16"/>
  <c r="A261" i="16"/>
  <c r="E261" i="16"/>
  <c r="D261" i="16"/>
  <c r="C261" i="16"/>
  <c r="B262" i="16"/>
  <c r="B368" i="22" l="1"/>
  <c r="E367" i="22"/>
  <c r="F367" i="22"/>
  <c r="C367" i="22"/>
  <c r="G367" i="22"/>
  <c r="D367" i="22"/>
  <c r="A367" i="22"/>
  <c r="D371" i="19"/>
  <c r="A371" i="19"/>
  <c r="G371" i="19"/>
  <c r="E371" i="19"/>
  <c r="C371" i="19"/>
  <c r="B372" i="19"/>
  <c r="F371" i="19"/>
  <c r="D265" i="17"/>
  <c r="A265" i="17"/>
  <c r="E265" i="17"/>
  <c r="B266" i="17"/>
  <c r="F265" i="17"/>
  <c r="C265" i="17"/>
  <c r="G265" i="17"/>
  <c r="F262" i="16"/>
  <c r="E262" i="16"/>
  <c r="G262" i="16"/>
  <c r="D262" i="16"/>
  <c r="A262" i="16"/>
  <c r="B263" i="16"/>
  <c r="C262" i="16"/>
  <c r="B369" i="22" l="1"/>
  <c r="E368" i="22"/>
  <c r="G368" i="22"/>
  <c r="C368" i="22"/>
  <c r="A368" i="22"/>
  <c r="F368" i="22"/>
  <c r="D368" i="22"/>
  <c r="G372" i="19"/>
  <c r="B373" i="19"/>
  <c r="F372" i="19"/>
  <c r="E372" i="19"/>
  <c r="A372" i="19"/>
  <c r="D372" i="19"/>
  <c r="C372" i="19"/>
  <c r="B267" i="17"/>
  <c r="F266" i="17"/>
  <c r="E266" i="17"/>
  <c r="C266" i="17"/>
  <c r="D266" i="17"/>
  <c r="G266" i="17"/>
  <c r="A266" i="17"/>
  <c r="B264" i="16"/>
  <c r="E263" i="16"/>
  <c r="D263" i="16"/>
  <c r="C263" i="16"/>
  <c r="G263" i="16"/>
  <c r="F263" i="16"/>
  <c r="A263" i="16"/>
  <c r="G369" i="22" l="1"/>
  <c r="B370" i="22"/>
  <c r="A369" i="22"/>
  <c r="F369" i="22"/>
  <c r="E369" i="22"/>
  <c r="D369" i="22"/>
  <c r="C369" i="22"/>
  <c r="F373" i="19"/>
  <c r="B374" i="19"/>
  <c r="D373" i="19"/>
  <c r="A373" i="19"/>
  <c r="C373" i="19"/>
  <c r="G373" i="19"/>
  <c r="E373" i="19"/>
  <c r="F267" i="17"/>
  <c r="D267" i="17"/>
  <c r="C267" i="17"/>
  <c r="A267" i="17"/>
  <c r="G267" i="17"/>
  <c r="E267" i="17"/>
  <c r="B268" i="17"/>
  <c r="A264" i="16"/>
  <c r="B265" i="16"/>
  <c r="G264" i="16"/>
  <c r="F264" i="16"/>
  <c r="C264" i="16"/>
  <c r="E264" i="16"/>
  <c r="D264" i="16"/>
  <c r="D370" i="22" l="1"/>
  <c r="C370" i="22"/>
  <c r="A370" i="22"/>
  <c r="B371" i="22"/>
  <c r="G370" i="22"/>
  <c r="F370" i="22"/>
  <c r="E370" i="22"/>
  <c r="B375" i="19"/>
  <c r="G374" i="19"/>
  <c r="E374" i="19"/>
  <c r="D374" i="19"/>
  <c r="A374" i="19"/>
  <c r="F374" i="19"/>
  <c r="C374" i="19"/>
  <c r="E268" i="17"/>
  <c r="B269" i="17"/>
  <c r="A268" i="17"/>
  <c r="G268" i="17"/>
  <c r="F268" i="17"/>
  <c r="D268" i="17"/>
  <c r="C268" i="17"/>
  <c r="B266" i="16"/>
  <c r="G265" i="16"/>
  <c r="C265" i="16"/>
  <c r="E265" i="16"/>
  <c r="D265" i="16"/>
  <c r="A265" i="16"/>
  <c r="F265" i="16"/>
  <c r="B372" i="22" l="1"/>
  <c r="E371" i="22"/>
  <c r="G371" i="22"/>
  <c r="F371" i="22"/>
  <c r="D371" i="22"/>
  <c r="A371" i="22"/>
  <c r="C371" i="22"/>
  <c r="F375" i="19"/>
  <c r="D375" i="19"/>
  <c r="C375" i="19"/>
  <c r="A375" i="19"/>
  <c r="B376" i="19"/>
  <c r="G375" i="19"/>
  <c r="E375" i="19"/>
  <c r="F269" i="17"/>
  <c r="E269" i="17"/>
  <c r="D269" i="17"/>
  <c r="C269" i="17"/>
  <c r="G269" i="17"/>
  <c r="A269" i="17"/>
  <c r="B270" i="17"/>
  <c r="D266" i="16"/>
  <c r="C266" i="16"/>
  <c r="A266" i="16"/>
  <c r="G266" i="16"/>
  <c r="F266" i="16"/>
  <c r="E266" i="16"/>
  <c r="B267" i="16"/>
  <c r="F372" i="22" l="1"/>
  <c r="B373" i="22"/>
  <c r="G372" i="22"/>
  <c r="C372" i="22"/>
  <c r="A372" i="22"/>
  <c r="E372" i="22"/>
  <c r="D372" i="22"/>
  <c r="A376" i="19"/>
  <c r="B377" i="19"/>
  <c r="E376" i="19"/>
  <c r="D376" i="19"/>
  <c r="C376" i="19"/>
  <c r="G376" i="19"/>
  <c r="F376" i="19"/>
  <c r="A270" i="17"/>
  <c r="G270" i="17"/>
  <c r="D270" i="17"/>
  <c r="C270" i="17"/>
  <c r="F270" i="17"/>
  <c r="E270" i="17"/>
  <c r="B271" i="17"/>
  <c r="G267" i="16"/>
  <c r="F267" i="16"/>
  <c r="A267" i="16"/>
  <c r="B268" i="16"/>
  <c r="E267" i="16"/>
  <c r="D267" i="16"/>
  <c r="C267" i="16"/>
  <c r="A373" i="22" l="1"/>
  <c r="C373" i="22"/>
  <c r="B374" i="22"/>
  <c r="G373" i="22"/>
  <c r="F373" i="22"/>
  <c r="E373" i="22"/>
  <c r="D373" i="22"/>
  <c r="D377" i="19"/>
  <c r="G377" i="19"/>
  <c r="F377" i="19"/>
  <c r="E377" i="19"/>
  <c r="B378" i="19"/>
  <c r="C377" i="19"/>
  <c r="A377" i="19"/>
  <c r="G271" i="17"/>
  <c r="F271" i="17"/>
  <c r="E271" i="17"/>
  <c r="B272" i="17"/>
  <c r="A271" i="17"/>
  <c r="C271" i="17"/>
  <c r="D271" i="17"/>
  <c r="F268" i="16"/>
  <c r="E268" i="16"/>
  <c r="G268" i="16"/>
  <c r="D268" i="16"/>
  <c r="B269" i="16"/>
  <c r="C268" i="16"/>
  <c r="A268" i="16"/>
  <c r="D374" i="22" l="1"/>
  <c r="F374" i="22"/>
  <c r="E374" i="22"/>
  <c r="C374" i="22"/>
  <c r="A374" i="22"/>
  <c r="B375" i="22"/>
  <c r="G374" i="22"/>
  <c r="C378" i="19"/>
  <c r="D378" i="19"/>
  <c r="A378" i="19"/>
  <c r="F378" i="19"/>
  <c r="E378" i="19"/>
  <c r="B379" i="19"/>
  <c r="G378" i="19"/>
  <c r="C272" i="17"/>
  <c r="A272" i="17"/>
  <c r="G272" i="17"/>
  <c r="F272" i="17"/>
  <c r="E272" i="17"/>
  <c r="B273" i="17"/>
  <c r="D272" i="17"/>
  <c r="A269" i="16"/>
  <c r="B270" i="16"/>
  <c r="E269" i="16"/>
  <c r="D269" i="16"/>
  <c r="C269" i="16"/>
  <c r="G269" i="16"/>
  <c r="F269" i="16"/>
  <c r="A375" i="22" l="1"/>
  <c r="E375" i="22"/>
  <c r="G375" i="22"/>
  <c r="F375" i="22"/>
  <c r="D375" i="22"/>
  <c r="C375" i="22"/>
  <c r="B376" i="22"/>
  <c r="F379" i="19"/>
  <c r="G379" i="19"/>
  <c r="E379" i="19"/>
  <c r="A379" i="19"/>
  <c r="B380" i="19"/>
  <c r="D379" i="19"/>
  <c r="C379" i="19"/>
  <c r="B274" i="17"/>
  <c r="G273" i="17"/>
  <c r="D273" i="17"/>
  <c r="C273" i="17"/>
  <c r="A273" i="17"/>
  <c r="F273" i="17"/>
  <c r="E273" i="17"/>
  <c r="G270" i="16"/>
  <c r="D270" i="16"/>
  <c r="C270" i="16"/>
  <c r="A270" i="16"/>
  <c r="B271" i="16"/>
  <c r="F270" i="16"/>
  <c r="E270" i="16"/>
  <c r="F376" i="22" l="1"/>
  <c r="G376" i="22"/>
  <c r="C376" i="22"/>
  <c r="A376" i="22"/>
  <c r="E376" i="22"/>
  <c r="B377" i="22"/>
  <c r="D376" i="22"/>
  <c r="E380" i="19"/>
  <c r="F380" i="19"/>
  <c r="D380" i="19"/>
  <c r="C380" i="19"/>
  <c r="B381" i="19"/>
  <c r="A380" i="19"/>
  <c r="G380" i="19"/>
  <c r="E274" i="17"/>
  <c r="C274" i="17"/>
  <c r="A274" i="17"/>
  <c r="D274" i="17"/>
  <c r="G274" i="17"/>
  <c r="F274" i="17"/>
  <c r="B275" i="17"/>
  <c r="A271" i="16"/>
  <c r="E271" i="16"/>
  <c r="D271" i="16"/>
  <c r="C271" i="16"/>
  <c r="B272" i="16"/>
  <c r="G271" i="16"/>
  <c r="F271" i="16"/>
  <c r="C377" i="22" l="1"/>
  <c r="B378" i="22"/>
  <c r="G377" i="22"/>
  <c r="F377" i="22"/>
  <c r="E377" i="22"/>
  <c r="D377" i="22"/>
  <c r="A377" i="22"/>
  <c r="A381" i="19"/>
  <c r="F381" i="19"/>
  <c r="E381" i="19"/>
  <c r="C381" i="19"/>
  <c r="G381" i="19"/>
  <c r="D381" i="19"/>
  <c r="B382" i="19"/>
  <c r="B276" i="17"/>
  <c r="C275" i="17"/>
  <c r="G275" i="17"/>
  <c r="F275" i="17"/>
  <c r="E275" i="17"/>
  <c r="D275" i="17"/>
  <c r="A275" i="17"/>
  <c r="B273" i="16"/>
  <c r="G272" i="16"/>
  <c r="F272" i="16"/>
  <c r="E272" i="16"/>
  <c r="D272" i="16"/>
  <c r="C272" i="16"/>
  <c r="A272" i="16"/>
  <c r="E378" i="22" l="1"/>
  <c r="D378" i="22"/>
  <c r="G378" i="22"/>
  <c r="F378" i="22"/>
  <c r="B379" i="22"/>
  <c r="C378" i="22"/>
  <c r="A378" i="22"/>
  <c r="A382" i="19"/>
  <c r="G382" i="19"/>
  <c r="B383" i="19"/>
  <c r="F382" i="19"/>
  <c r="E382" i="19"/>
  <c r="D382" i="19"/>
  <c r="C382" i="19"/>
  <c r="G276" i="17"/>
  <c r="E276" i="17"/>
  <c r="D276" i="17"/>
  <c r="C276" i="17"/>
  <c r="B277" i="17"/>
  <c r="F276" i="17"/>
  <c r="A276" i="17"/>
  <c r="C273" i="16"/>
  <c r="B274" i="16"/>
  <c r="G273" i="16"/>
  <c r="A273" i="16"/>
  <c r="D273" i="16"/>
  <c r="F273" i="16"/>
  <c r="E273" i="16"/>
  <c r="E379" i="22" l="1"/>
  <c r="A379" i="22"/>
  <c r="G379" i="22"/>
  <c r="F379" i="22"/>
  <c r="B380" i="22"/>
  <c r="D379" i="22"/>
  <c r="C379" i="22"/>
  <c r="E383" i="19"/>
  <c r="C383" i="19"/>
  <c r="G383" i="19"/>
  <c r="B384" i="19"/>
  <c r="F383" i="19"/>
  <c r="D383" i="19"/>
  <c r="A383" i="19"/>
  <c r="E277" i="17"/>
  <c r="A277" i="17"/>
  <c r="B278" i="17"/>
  <c r="C277" i="17"/>
  <c r="G277" i="17"/>
  <c r="F277" i="17"/>
  <c r="D277" i="17"/>
  <c r="A274" i="16"/>
  <c r="D274" i="16"/>
  <c r="C274" i="16"/>
  <c r="B275" i="16"/>
  <c r="G274" i="16"/>
  <c r="F274" i="16"/>
  <c r="E274" i="16"/>
  <c r="F380" i="22" l="1"/>
  <c r="B381" i="22"/>
  <c r="D380" i="22"/>
  <c r="A380" i="22"/>
  <c r="C380" i="22"/>
  <c r="G380" i="22"/>
  <c r="E380" i="22"/>
  <c r="C384" i="19"/>
  <c r="B385" i="19"/>
  <c r="G384" i="19"/>
  <c r="F384" i="19"/>
  <c r="D384" i="19"/>
  <c r="E384" i="19"/>
  <c r="A384" i="19"/>
  <c r="B279" i="17"/>
  <c r="G278" i="17"/>
  <c r="F278" i="17"/>
  <c r="E278" i="17"/>
  <c r="D278" i="17"/>
  <c r="C278" i="17"/>
  <c r="A278" i="17"/>
  <c r="E275" i="16"/>
  <c r="D275" i="16"/>
  <c r="G275" i="16"/>
  <c r="F275" i="16"/>
  <c r="B276" i="16"/>
  <c r="C275" i="16"/>
  <c r="A275" i="16"/>
  <c r="G381" i="22" l="1"/>
  <c r="C381" i="22"/>
  <c r="D381" i="22"/>
  <c r="B382" i="22"/>
  <c r="A381" i="22"/>
  <c r="F381" i="22"/>
  <c r="E381" i="22"/>
  <c r="B386" i="19"/>
  <c r="G385" i="19"/>
  <c r="F385" i="19"/>
  <c r="C385" i="19"/>
  <c r="A385" i="19"/>
  <c r="D385" i="19"/>
  <c r="E385" i="19"/>
  <c r="B280" i="17"/>
  <c r="G279" i="17"/>
  <c r="F279" i="17"/>
  <c r="E279" i="17"/>
  <c r="D279" i="17"/>
  <c r="A279" i="17"/>
  <c r="C279" i="17"/>
  <c r="F276" i="16"/>
  <c r="E276" i="16"/>
  <c r="D276" i="16"/>
  <c r="B277" i="16"/>
  <c r="G276" i="16"/>
  <c r="C276" i="16"/>
  <c r="A276" i="16"/>
  <c r="A382" i="22" l="1"/>
  <c r="B383" i="22"/>
  <c r="F382" i="22"/>
  <c r="E382" i="22"/>
  <c r="D382" i="22"/>
  <c r="C382" i="22"/>
  <c r="G382" i="22"/>
  <c r="E386" i="19"/>
  <c r="B387" i="19"/>
  <c r="G386" i="19"/>
  <c r="F386" i="19"/>
  <c r="D386" i="19"/>
  <c r="C386" i="19"/>
  <c r="A386" i="19"/>
  <c r="B281" i="17"/>
  <c r="G280" i="17"/>
  <c r="F280" i="17"/>
  <c r="E280" i="17"/>
  <c r="A280" i="17"/>
  <c r="D280" i="17"/>
  <c r="C280" i="17"/>
  <c r="G277" i="16"/>
  <c r="F277" i="16"/>
  <c r="E277" i="16"/>
  <c r="A277" i="16"/>
  <c r="B278" i="16"/>
  <c r="D277" i="16"/>
  <c r="C277" i="16"/>
  <c r="B384" i="22" l="1"/>
  <c r="E383" i="22"/>
  <c r="C383" i="22"/>
  <c r="F383" i="22"/>
  <c r="D383" i="22"/>
  <c r="G383" i="22"/>
  <c r="A383" i="22"/>
  <c r="D387" i="19"/>
  <c r="A387" i="19"/>
  <c r="G387" i="19"/>
  <c r="E387" i="19"/>
  <c r="C387" i="19"/>
  <c r="B388" i="19"/>
  <c r="F387" i="19"/>
  <c r="D281" i="17"/>
  <c r="A281" i="17"/>
  <c r="B282" i="17"/>
  <c r="G281" i="17"/>
  <c r="F281" i="17"/>
  <c r="C281" i="17"/>
  <c r="E281" i="17"/>
  <c r="B279" i="16"/>
  <c r="D278" i="16"/>
  <c r="C278" i="16"/>
  <c r="A278" i="16"/>
  <c r="F278" i="16"/>
  <c r="E278" i="16"/>
  <c r="G278" i="16"/>
  <c r="C384" i="22" l="1"/>
  <c r="A384" i="22"/>
  <c r="B385" i="22"/>
  <c r="E384" i="22"/>
  <c r="F384" i="22"/>
  <c r="G384" i="22"/>
  <c r="D384" i="22"/>
  <c r="G388" i="19"/>
  <c r="F388" i="19"/>
  <c r="D388" i="19"/>
  <c r="C388" i="19"/>
  <c r="A388" i="19"/>
  <c r="B389" i="19"/>
  <c r="E388" i="19"/>
  <c r="B283" i="17"/>
  <c r="A282" i="17"/>
  <c r="G282" i="17"/>
  <c r="F282" i="17"/>
  <c r="E282" i="17"/>
  <c r="D282" i="17"/>
  <c r="C282" i="17"/>
  <c r="B280" i="16"/>
  <c r="C279" i="16"/>
  <c r="A279" i="16"/>
  <c r="G279" i="16"/>
  <c r="F279" i="16"/>
  <c r="D279" i="16"/>
  <c r="E279" i="16"/>
  <c r="G385" i="22" l="1"/>
  <c r="A385" i="22"/>
  <c r="E385" i="22"/>
  <c r="D385" i="22"/>
  <c r="C385" i="22"/>
  <c r="B386" i="22"/>
  <c r="F385" i="22"/>
  <c r="F389" i="19"/>
  <c r="B390" i="19"/>
  <c r="E389" i="19"/>
  <c r="D389" i="19"/>
  <c r="C389" i="19"/>
  <c r="G389" i="19"/>
  <c r="A389" i="19"/>
  <c r="F283" i="17"/>
  <c r="D283" i="17"/>
  <c r="C283" i="17"/>
  <c r="A283" i="17"/>
  <c r="G283" i="17"/>
  <c r="E283" i="17"/>
  <c r="B284" i="17"/>
  <c r="A280" i="16"/>
  <c r="G280" i="16"/>
  <c r="E280" i="16"/>
  <c r="B281" i="16"/>
  <c r="F280" i="16"/>
  <c r="D280" i="16"/>
  <c r="C280" i="16"/>
  <c r="D386" i="22" l="1"/>
  <c r="A386" i="22"/>
  <c r="G386" i="22"/>
  <c r="E386" i="22"/>
  <c r="B387" i="22"/>
  <c r="C386" i="22"/>
  <c r="F386" i="22"/>
  <c r="B391" i="19"/>
  <c r="G390" i="19"/>
  <c r="E390" i="19"/>
  <c r="D390" i="19"/>
  <c r="F390" i="19"/>
  <c r="C390" i="19"/>
  <c r="A390" i="19"/>
  <c r="F284" i="17"/>
  <c r="C284" i="17"/>
  <c r="D284" i="17"/>
  <c r="G284" i="17"/>
  <c r="E284" i="17"/>
  <c r="B285" i="17"/>
  <c r="A284" i="17"/>
  <c r="G281" i="16"/>
  <c r="F281" i="16"/>
  <c r="E281" i="16"/>
  <c r="A281" i="16"/>
  <c r="B282" i="16"/>
  <c r="C281" i="16"/>
  <c r="D281" i="16"/>
  <c r="B388" i="22" l="1"/>
  <c r="A387" i="22"/>
  <c r="E387" i="22"/>
  <c r="F387" i="22"/>
  <c r="D387" i="22"/>
  <c r="C387" i="22"/>
  <c r="G387" i="22"/>
  <c r="D391" i="19"/>
  <c r="A391" i="19"/>
  <c r="E391" i="19"/>
  <c r="C391" i="19"/>
  <c r="F391" i="19"/>
  <c r="G391" i="19"/>
  <c r="B392" i="19"/>
  <c r="G285" i="17"/>
  <c r="F285" i="17"/>
  <c r="E285" i="17"/>
  <c r="C285" i="17"/>
  <c r="B286" i="17"/>
  <c r="D285" i="17"/>
  <c r="A285" i="17"/>
  <c r="D282" i="16"/>
  <c r="C282" i="16"/>
  <c r="B283" i="16"/>
  <c r="A282" i="16"/>
  <c r="E282" i="16"/>
  <c r="G282" i="16"/>
  <c r="F282" i="16"/>
  <c r="F388" i="22" l="1"/>
  <c r="E388" i="22"/>
  <c r="C388" i="22"/>
  <c r="A388" i="22"/>
  <c r="G388" i="22"/>
  <c r="B389" i="22"/>
  <c r="D388" i="22"/>
  <c r="A392" i="19"/>
  <c r="B393" i="19"/>
  <c r="G392" i="19"/>
  <c r="F392" i="19"/>
  <c r="E392" i="19"/>
  <c r="D392" i="19"/>
  <c r="C392" i="19"/>
  <c r="E286" i="17"/>
  <c r="C286" i="17"/>
  <c r="A286" i="17"/>
  <c r="B287" i="17"/>
  <c r="G286" i="17"/>
  <c r="F286" i="17"/>
  <c r="D286" i="17"/>
  <c r="B284" i="16"/>
  <c r="E283" i="16"/>
  <c r="D283" i="16"/>
  <c r="C283" i="16"/>
  <c r="F283" i="16"/>
  <c r="G283" i="16"/>
  <c r="A283" i="16"/>
  <c r="F389" i="22" l="1"/>
  <c r="E389" i="22"/>
  <c r="B390" i="22"/>
  <c r="G389" i="22"/>
  <c r="D389" i="22"/>
  <c r="C389" i="22"/>
  <c r="A389" i="22"/>
  <c r="D393" i="19"/>
  <c r="F393" i="19"/>
  <c r="E393" i="19"/>
  <c r="B394" i="19"/>
  <c r="G393" i="19"/>
  <c r="C393" i="19"/>
  <c r="A393" i="19"/>
  <c r="A287" i="17"/>
  <c r="B288" i="17"/>
  <c r="G287" i="17"/>
  <c r="D287" i="17"/>
  <c r="C287" i="17"/>
  <c r="E287" i="17"/>
  <c r="F287" i="17"/>
  <c r="F284" i="16"/>
  <c r="E284" i="16"/>
  <c r="D284" i="16"/>
  <c r="C284" i="16"/>
  <c r="B285" i="16"/>
  <c r="G284" i="16"/>
  <c r="A284" i="16"/>
  <c r="D390" i="22" l="1"/>
  <c r="F390" i="22"/>
  <c r="B391" i="22"/>
  <c r="C390" i="22"/>
  <c r="A390" i="22"/>
  <c r="G390" i="22"/>
  <c r="E390" i="22"/>
  <c r="C394" i="19"/>
  <c r="A394" i="19"/>
  <c r="F394" i="19"/>
  <c r="E394" i="19"/>
  <c r="G394" i="19"/>
  <c r="D394" i="19"/>
  <c r="B395" i="19"/>
  <c r="G288" i="17"/>
  <c r="E288" i="17"/>
  <c r="D288" i="17"/>
  <c r="C288" i="17"/>
  <c r="B289" i="17"/>
  <c r="F288" i="17"/>
  <c r="A288" i="17"/>
  <c r="B286" i="16"/>
  <c r="G285" i="16"/>
  <c r="F285" i="16"/>
  <c r="D285" i="16"/>
  <c r="C285" i="16"/>
  <c r="A285" i="16"/>
  <c r="E285" i="16"/>
  <c r="A391" i="22" l="1"/>
  <c r="C391" i="22"/>
  <c r="E391" i="22"/>
  <c r="D391" i="22"/>
  <c r="G391" i="22"/>
  <c r="F391" i="22"/>
  <c r="B392" i="22"/>
  <c r="F395" i="19"/>
  <c r="B396" i="19"/>
  <c r="E395" i="19"/>
  <c r="G395" i="19"/>
  <c r="C395" i="19"/>
  <c r="D395" i="19"/>
  <c r="A395" i="19"/>
  <c r="C289" i="17"/>
  <c r="A289" i="17"/>
  <c r="E289" i="17"/>
  <c r="B290" i="17"/>
  <c r="G289" i="17"/>
  <c r="F289" i="17"/>
  <c r="D289" i="17"/>
  <c r="G286" i="16"/>
  <c r="B287" i="16"/>
  <c r="F286" i="16"/>
  <c r="A286" i="16"/>
  <c r="E286" i="16"/>
  <c r="D286" i="16"/>
  <c r="C286" i="16"/>
  <c r="F392" i="22" l="1"/>
  <c r="D392" i="22"/>
  <c r="C392" i="22"/>
  <c r="E392" i="22"/>
  <c r="B393" i="22"/>
  <c r="G392" i="22"/>
  <c r="A392" i="22"/>
  <c r="E396" i="19"/>
  <c r="F396" i="19"/>
  <c r="C396" i="19"/>
  <c r="G396" i="19"/>
  <c r="B397" i="19"/>
  <c r="A396" i="19"/>
  <c r="D396" i="19"/>
  <c r="B291" i="17"/>
  <c r="G290" i="17"/>
  <c r="F290" i="17"/>
  <c r="E290" i="17"/>
  <c r="D290" i="17"/>
  <c r="C290" i="17"/>
  <c r="A290" i="17"/>
  <c r="A287" i="16"/>
  <c r="C287" i="16"/>
  <c r="B288" i="16"/>
  <c r="G287" i="16"/>
  <c r="F287" i="16"/>
  <c r="E287" i="16"/>
  <c r="D287" i="16"/>
  <c r="C393" i="22" l="1"/>
  <c r="G393" i="22"/>
  <c r="B394" i="22"/>
  <c r="F393" i="22"/>
  <c r="D393" i="22"/>
  <c r="A393" i="22"/>
  <c r="E393" i="22"/>
  <c r="F397" i="19"/>
  <c r="E397" i="19"/>
  <c r="C397" i="19"/>
  <c r="G397" i="19"/>
  <c r="D397" i="19"/>
  <c r="A397" i="19"/>
  <c r="B398" i="19"/>
  <c r="E291" i="17"/>
  <c r="F291" i="17"/>
  <c r="C291" i="17"/>
  <c r="A291" i="17"/>
  <c r="B292" i="17"/>
  <c r="D291" i="17"/>
  <c r="G291" i="17"/>
  <c r="B289" i="16"/>
  <c r="F288" i="16"/>
  <c r="E288" i="16"/>
  <c r="D288" i="16"/>
  <c r="C288" i="16"/>
  <c r="G288" i="16"/>
  <c r="A288" i="16"/>
  <c r="B395" i="22" l="1"/>
  <c r="E394" i="22"/>
  <c r="D394" i="22"/>
  <c r="A394" i="22"/>
  <c r="G394" i="22"/>
  <c r="F394" i="22"/>
  <c r="C394" i="22"/>
  <c r="A398" i="19"/>
  <c r="G398" i="19"/>
  <c r="F398" i="19"/>
  <c r="B399" i="19"/>
  <c r="E398" i="19"/>
  <c r="D398" i="19"/>
  <c r="C398" i="19"/>
  <c r="G292" i="17"/>
  <c r="A292" i="17"/>
  <c r="B293" i="17"/>
  <c r="F292" i="17"/>
  <c r="E292" i="17"/>
  <c r="D292" i="17"/>
  <c r="C292" i="17"/>
  <c r="C289" i="16"/>
  <c r="G289" i="16"/>
  <c r="F289" i="16"/>
  <c r="E289" i="16"/>
  <c r="B290" i="16"/>
  <c r="D289" i="16"/>
  <c r="A289" i="16"/>
  <c r="E395" i="22" l="1"/>
  <c r="A395" i="22"/>
  <c r="C395" i="22"/>
  <c r="G395" i="22"/>
  <c r="F395" i="22"/>
  <c r="D395" i="22"/>
  <c r="B396" i="22"/>
  <c r="C399" i="19"/>
  <c r="A399" i="19"/>
  <c r="G399" i="19"/>
  <c r="B400" i="19"/>
  <c r="F399" i="19"/>
  <c r="E399" i="19"/>
  <c r="D399" i="19"/>
  <c r="G293" i="17"/>
  <c r="D293" i="17"/>
  <c r="F293" i="17"/>
  <c r="E293" i="17"/>
  <c r="C293" i="17"/>
  <c r="A293" i="17"/>
  <c r="B294" i="17"/>
  <c r="B291" i="16"/>
  <c r="G290" i="16"/>
  <c r="F290" i="16"/>
  <c r="C290" i="16"/>
  <c r="A290" i="16"/>
  <c r="D290" i="16"/>
  <c r="E290" i="16"/>
  <c r="D396" i="22" l="1"/>
  <c r="C396" i="22"/>
  <c r="B397" i="22"/>
  <c r="A396" i="22"/>
  <c r="G396" i="22"/>
  <c r="F396" i="22"/>
  <c r="E396" i="22"/>
  <c r="C400" i="19"/>
  <c r="B401" i="19"/>
  <c r="G400" i="19"/>
  <c r="F400" i="19"/>
  <c r="D400" i="19"/>
  <c r="E400" i="19"/>
  <c r="A400" i="19"/>
  <c r="C294" i="17"/>
  <c r="A294" i="17"/>
  <c r="G294" i="17"/>
  <c r="F294" i="17"/>
  <c r="E294" i="17"/>
  <c r="D294" i="17"/>
  <c r="B295" i="17"/>
  <c r="E291" i="16"/>
  <c r="D291" i="16"/>
  <c r="B292" i="16"/>
  <c r="C291" i="16"/>
  <c r="A291" i="16"/>
  <c r="F291" i="16"/>
  <c r="G291" i="16"/>
  <c r="G397" i="22" l="1"/>
  <c r="C397" i="22"/>
  <c r="B398" i="22"/>
  <c r="F397" i="22"/>
  <c r="E397" i="22"/>
  <c r="A397" i="22"/>
  <c r="D397" i="22"/>
  <c r="G401" i="19"/>
  <c r="E401" i="19"/>
  <c r="D401" i="19"/>
  <c r="B402" i="19"/>
  <c r="F401" i="19"/>
  <c r="C401" i="19"/>
  <c r="A401" i="19"/>
  <c r="B296" i="17"/>
  <c r="F295" i="17"/>
  <c r="D295" i="17"/>
  <c r="A295" i="17"/>
  <c r="E295" i="17"/>
  <c r="C295" i="17"/>
  <c r="G295" i="17"/>
  <c r="D292" i="16"/>
  <c r="C292" i="16"/>
  <c r="B293" i="16"/>
  <c r="G292" i="16"/>
  <c r="E292" i="16"/>
  <c r="A292" i="16"/>
  <c r="F292" i="16"/>
  <c r="A398" i="22" l="1"/>
  <c r="B399" i="22"/>
  <c r="G398" i="22"/>
  <c r="F398" i="22"/>
  <c r="E398" i="22"/>
  <c r="D398" i="22"/>
  <c r="C398" i="22"/>
  <c r="E402" i="19"/>
  <c r="B403" i="19"/>
  <c r="G402" i="19"/>
  <c r="A402" i="19"/>
  <c r="D402" i="19"/>
  <c r="C402" i="19"/>
  <c r="F402" i="19"/>
  <c r="G296" i="17"/>
  <c r="E296" i="17"/>
  <c r="D296" i="17"/>
  <c r="C296" i="17"/>
  <c r="A296" i="17"/>
  <c r="B297" i="17"/>
  <c r="F296" i="17"/>
  <c r="G293" i="16"/>
  <c r="F293" i="16"/>
  <c r="B294" i="16"/>
  <c r="E293" i="16"/>
  <c r="D293" i="16"/>
  <c r="C293" i="16"/>
  <c r="A293" i="16"/>
  <c r="B400" i="22" l="1"/>
  <c r="E399" i="22"/>
  <c r="A399" i="22"/>
  <c r="D399" i="22"/>
  <c r="C399" i="22"/>
  <c r="G399" i="22"/>
  <c r="F399" i="22"/>
  <c r="D403" i="19"/>
  <c r="B404" i="19"/>
  <c r="A403" i="19"/>
  <c r="G403" i="19"/>
  <c r="E403" i="19"/>
  <c r="C403" i="19"/>
  <c r="F403" i="19"/>
  <c r="B298" i="17"/>
  <c r="G297" i="17"/>
  <c r="F297" i="17"/>
  <c r="E297" i="17"/>
  <c r="D297" i="17"/>
  <c r="C297" i="17"/>
  <c r="A297" i="17"/>
  <c r="G294" i="16"/>
  <c r="F294" i="16"/>
  <c r="A294" i="16"/>
  <c r="B295" i="16"/>
  <c r="E294" i="16"/>
  <c r="D294" i="16"/>
  <c r="C294" i="16"/>
  <c r="G400" i="22" l="1"/>
  <c r="F400" i="22"/>
  <c r="B401" i="22"/>
  <c r="C400" i="22"/>
  <c r="A400" i="22"/>
  <c r="E400" i="22"/>
  <c r="D400" i="22"/>
  <c r="G404" i="19"/>
  <c r="D404" i="19"/>
  <c r="A404" i="19"/>
  <c r="C404" i="19"/>
  <c r="B405" i="19"/>
  <c r="F404" i="19"/>
  <c r="E404" i="19"/>
  <c r="D298" i="17"/>
  <c r="A298" i="17"/>
  <c r="B299" i="17"/>
  <c r="G298" i="17"/>
  <c r="F298" i="17"/>
  <c r="E298" i="17"/>
  <c r="C298" i="17"/>
  <c r="B296" i="16"/>
  <c r="A295" i="16"/>
  <c r="F295" i="16"/>
  <c r="E295" i="16"/>
  <c r="G295" i="16"/>
  <c r="D295" i="16"/>
  <c r="C295" i="16"/>
  <c r="G401" i="22" l="1"/>
  <c r="E401" i="22"/>
  <c r="A401" i="22"/>
  <c r="D401" i="22"/>
  <c r="C401" i="22"/>
  <c r="B402" i="22"/>
  <c r="F401" i="22"/>
  <c r="F405" i="19"/>
  <c r="B406" i="19"/>
  <c r="A405" i="19"/>
  <c r="G405" i="19"/>
  <c r="E405" i="19"/>
  <c r="D405" i="19"/>
  <c r="C405" i="19"/>
  <c r="D299" i="17"/>
  <c r="A299" i="17"/>
  <c r="F299" i="17"/>
  <c r="B300" i="17"/>
  <c r="G299" i="17"/>
  <c r="E299" i="17"/>
  <c r="C299" i="17"/>
  <c r="A296" i="16"/>
  <c r="F296" i="16"/>
  <c r="E296" i="16"/>
  <c r="D296" i="16"/>
  <c r="C296" i="16"/>
  <c r="B297" i="16"/>
  <c r="G296" i="16"/>
  <c r="D402" i="22" l="1"/>
  <c r="B403" i="22"/>
  <c r="G402" i="22"/>
  <c r="C402" i="22"/>
  <c r="F402" i="22"/>
  <c r="E402" i="22"/>
  <c r="A402" i="22"/>
  <c r="B407" i="19"/>
  <c r="F406" i="19"/>
  <c r="E406" i="19"/>
  <c r="G406" i="19"/>
  <c r="D406" i="19"/>
  <c r="C406" i="19"/>
  <c r="A406" i="19"/>
  <c r="F300" i="17"/>
  <c r="C300" i="17"/>
  <c r="E300" i="17"/>
  <c r="B301" i="17"/>
  <c r="D300" i="17"/>
  <c r="A300" i="17"/>
  <c r="G300" i="17"/>
  <c r="E297" i="16"/>
  <c r="D297" i="16"/>
  <c r="C297" i="16"/>
  <c r="B298" i="16"/>
  <c r="F297" i="16"/>
  <c r="G297" i="16"/>
  <c r="A297" i="16"/>
  <c r="B404" i="22" l="1"/>
  <c r="E403" i="22"/>
  <c r="D403" i="22"/>
  <c r="F403" i="22"/>
  <c r="C403" i="22"/>
  <c r="A403" i="22"/>
  <c r="G403" i="22"/>
  <c r="A407" i="19"/>
  <c r="E407" i="19"/>
  <c r="D407" i="19"/>
  <c r="B408" i="19"/>
  <c r="G407" i="19"/>
  <c r="C407" i="19"/>
  <c r="F407" i="19"/>
  <c r="F301" i="17"/>
  <c r="E301" i="17"/>
  <c r="D301" i="17"/>
  <c r="C301" i="17"/>
  <c r="B302" i="17"/>
  <c r="G301" i="17"/>
  <c r="A301" i="17"/>
  <c r="D298" i="16"/>
  <c r="C298" i="16"/>
  <c r="B299" i="16"/>
  <c r="G298" i="16"/>
  <c r="F298" i="16"/>
  <c r="E298" i="16"/>
  <c r="A298" i="16"/>
  <c r="F404" i="22" l="1"/>
  <c r="C404" i="22"/>
  <c r="E404" i="22"/>
  <c r="D404" i="22"/>
  <c r="G404" i="22"/>
  <c r="B405" i="22"/>
  <c r="A404" i="22"/>
  <c r="A408" i="19"/>
  <c r="B409" i="19"/>
  <c r="D408" i="19"/>
  <c r="C408" i="19"/>
  <c r="G408" i="19"/>
  <c r="F408" i="19"/>
  <c r="E408" i="19"/>
  <c r="E302" i="17"/>
  <c r="A302" i="17"/>
  <c r="F302" i="17"/>
  <c r="D302" i="17"/>
  <c r="C302" i="17"/>
  <c r="G302" i="17"/>
  <c r="B303" i="17"/>
  <c r="B300" i="16"/>
  <c r="G299" i="16"/>
  <c r="C299" i="16"/>
  <c r="A299" i="16"/>
  <c r="E299" i="16"/>
  <c r="D299" i="16"/>
  <c r="F299" i="16"/>
  <c r="B406" i="22" l="1"/>
  <c r="G405" i="22"/>
  <c r="F405" i="22"/>
  <c r="E405" i="22"/>
  <c r="D405" i="22"/>
  <c r="C405" i="22"/>
  <c r="A405" i="22"/>
  <c r="D409" i="19"/>
  <c r="F409" i="19"/>
  <c r="C409" i="19"/>
  <c r="E409" i="19"/>
  <c r="B410" i="19"/>
  <c r="G409" i="19"/>
  <c r="A409" i="19"/>
  <c r="A303" i="17"/>
  <c r="B304" i="17"/>
  <c r="G303" i="17"/>
  <c r="C303" i="17"/>
  <c r="F303" i="17"/>
  <c r="E303" i="17"/>
  <c r="D303" i="17"/>
  <c r="F300" i="16"/>
  <c r="E300" i="16"/>
  <c r="A300" i="16"/>
  <c r="G300" i="16"/>
  <c r="D300" i="16"/>
  <c r="C300" i="16"/>
  <c r="B301" i="16"/>
  <c r="D406" i="22" l="1"/>
  <c r="G406" i="22"/>
  <c r="C406" i="22"/>
  <c r="E406" i="22"/>
  <c r="A406" i="22"/>
  <c r="B407" i="22"/>
  <c r="F406" i="22"/>
  <c r="C410" i="19"/>
  <c r="F410" i="19"/>
  <c r="E410" i="19"/>
  <c r="A410" i="19"/>
  <c r="B411" i="19"/>
  <c r="G410" i="19"/>
  <c r="D410" i="19"/>
  <c r="G304" i="17"/>
  <c r="E304" i="17"/>
  <c r="C304" i="17"/>
  <c r="A304" i="17"/>
  <c r="F304" i="17"/>
  <c r="D304" i="17"/>
  <c r="B305" i="17"/>
  <c r="G301" i="16"/>
  <c r="F301" i="16"/>
  <c r="E301" i="16"/>
  <c r="D301" i="16"/>
  <c r="B302" i="16"/>
  <c r="C301" i="16"/>
  <c r="A301" i="16"/>
  <c r="A407" i="22" l="1"/>
  <c r="G407" i="22"/>
  <c r="F407" i="22"/>
  <c r="C407" i="22"/>
  <c r="E407" i="22"/>
  <c r="D407" i="22"/>
  <c r="B408" i="22"/>
  <c r="F411" i="19"/>
  <c r="G411" i="19"/>
  <c r="C411" i="19"/>
  <c r="A411" i="19"/>
  <c r="B412" i="19"/>
  <c r="E411" i="19"/>
  <c r="D411" i="19"/>
  <c r="C305" i="17"/>
  <c r="B306" i="17"/>
  <c r="G305" i="17"/>
  <c r="F305" i="17"/>
  <c r="E305" i="17"/>
  <c r="A305" i="17"/>
  <c r="D305" i="17"/>
  <c r="G302" i="16"/>
  <c r="F302" i="16"/>
  <c r="E302" i="16"/>
  <c r="D302" i="16"/>
  <c r="B303" i="16"/>
  <c r="A302" i="16"/>
  <c r="C302" i="16"/>
  <c r="F408" i="22" l="1"/>
  <c r="B409" i="22"/>
  <c r="E408" i="22"/>
  <c r="D408" i="22"/>
  <c r="A408" i="22"/>
  <c r="C408" i="22"/>
  <c r="G408" i="22"/>
  <c r="E412" i="19"/>
  <c r="C412" i="19"/>
  <c r="A412" i="19"/>
  <c r="G412" i="19"/>
  <c r="B413" i="19"/>
  <c r="F412" i="19"/>
  <c r="D412" i="19"/>
  <c r="B307" i="17"/>
  <c r="G306" i="17"/>
  <c r="F306" i="17"/>
  <c r="E306" i="17"/>
  <c r="D306" i="17"/>
  <c r="A306" i="17"/>
  <c r="C306" i="17"/>
  <c r="A303" i="16"/>
  <c r="B304" i="16"/>
  <c r="G303" i="16"/>
  <c r="F303" i="16"/>
  <c r="E303" i="16"/>
  <c r="D303" i="16"/>
  <c r="C303" i="16"/>
  <c r="C409" i="22" l="1"/>
  <c r="E409" i="22"/>
  <c r="A409" i="22"/>
  <c r="B410" i="22"/>
  <c r="G409" i="22"/>
  <c r="F409" i="22"/>
  <c r="D409" i="22"/>
  <c r="F413" i="19"/>
  <c r="E413" i="19"/>
  <c r="C413" i="19"/>
  <c r="A413" i="19"/>
  <c r="B414" i="19"/>
  <c r="G413" i="19"/>
  <c r="D413" i="19"/>
  <c r="E307" i="17"/>
  <c r="C307" i="17"/>
  <c r="D307" i="17"/>
  <c r="B308" i="17"/>
  <c r="G307" i="17"/>
  <c r="F307" i="17"/>
  <c r="A307" i="17"/>
  <c r="B305" i="16"/>
  <c r="D304" i="16"/>
  <c r="C304" i="16"/>
  <c r="A304" i="16"/>
  <c r="G304" i="16"/>
  <c r="E304" i="16"/>
  <c r="F304" i="16"/>
  <c r="B411" i="22" l="1"/>
  <c r="G410" i="22"/>
  <c r="D410" i="22"/>
  <c r="F410" i="22"/>
  <c r="E410" i="22"/>
  <c r="C410" i="22"/>
  <c r="A410" i="22"/>
  <c r="A414" i="19"/>
  <c r="G414" i="19"/>
  <c r="E414" i="19"/>
  <c r="D414" i="19"/>
  <c r="B415" i="19"/>
  <c r="F414" i="19"/>
  <c r="C414" i="19"/>
  <c r="G308" i="17"/>
  <c r="B309" i="17"/>
  <c r="C308" i="17"/>
  <c r="E308" i="17"/>
  <c r="D308" i="17"/>
  <c r="F308" i="17"/>
  <c r="A308" i="17"/>
  <c r="G305" i="16"/>
  <c r="C305" i="16"/>
  <c r="E305" i="16"/>
  <c r="D305" i="16"/>
  <c r="A305" i="16"/>
  <c r="F305" i="16"/>
  <c r="B306" i="16"/>
  <c r="E411" i="22" l="1"/>
  <c r="A411" i="22"/>
  <c r="B412" i="22"/>
  <c r="G411" i="22"/>
  <c r="D411" i="22"/>
  <c r="F411" i="22"/>
  <c r="C411" i="22"/>
  <c r="A415" i="19"/>
  <c r="G415" i="19"/>
  <c r="B416" i="19"/>
  <c r="F415" i="19"/>
  <c r="E415" i="19"/>
  <c r="D415" i="19"/>
  <c r="C415" i="19"/>
  <c r="E309" i="17"/>
  <c r="B310" i="17"/>
  <c r="F309" i="17"/>
  <c r="D309" i="17"/>
  <c r="C309" i="17"/>
  <c r="G309" i="17"/>
  <c r="A309" i="17"/>
  <c r="F306" i="16"/>
  <c r="D306" i="16"/>
  <c r="B307" i="16"/>
  <c r="G306" i="16"/>
  <c r="E306" i="16"/>
  <c r="C306" i="16"/>
  <c r="A306" i="16"/>
  <c r="A412" i="22" l="1"/>
  <c r="G412" i="22"/>
  <c r="D412" i="22"/>
  <c r="C412" i="22"/>
  <c r="F412" i="22"/>
  <c r="E412" i="22"/>
  <c r="B413" i="22"/>
  <c r="C416" i="19"/>
  <c r="B417" i="19"/>
  <c r="G416" i="19"/>
  <c r="F416" i="19"/>
  <c r="D416" i="19"/>
  <c r="A416" i="19"/>
  <c r="E416" i="19"/>
  <c r="B311" i="17"/>
  <c r="A310" i="17"/>
  <c r="E310" i="17"/>
  <c r="D310" i="17"/>
  <c r="C310" i="17"/>
  <c r="G310" i="17"/>
  <c r="F310" i="17"/>
  <c r="G307" i="16"/>
  <c r="B308" i="16"/>
  <c r="D307" i="16"/>
  <c r="C307" i="16"/>
  <c r="A307" i="16"/>
  <c r="F307" i="16"/>
  <c r="E307" i="16"/>
  <c r="G413" i="22" l="1"/>
  <c r="C413" i="22"/>
  <c r="F413" i="22"/>
  <c r="E413" i="22"/>
  <c r="B414" i="22"/>
  <c r="D413" i="22"/>
  <c r="A413" i="22"/>
  <c r="E417" i="19"/>
  <c r="D417" i="19"/>
  <c r="C417" i="19"/>
  <c r="A417" i="19"/>
  <c r="B418" i="19"/>
  <c r="G417" i="19"/>
  <c r="F417" i="19"/>
  <c r="B312" i="17"/>
  <c r="G311" i="17"/>
  <c r="A311" i="17"/>
  <c r="E311" i="17"/>
  <c r="D311" i="17"/>
  <c r="C311" i="17"/>
  <c r="F311" i="17"/>
  <c r="F308" i="16"/>
  <c r="C308" i="16"/>
  <c r="A308" i="16"/>
  <c r="B309" i="16"/>
  <c r="G308" i="16"/>
  <c r="E308" i="16"/>
  <c r="D308" i="16"/>
  <c r="F414" i="22" l="1"/>
  <c r="G414" i="22"/>
  <c r="E414" i="22"/>
  <c r="C414" i="22"/>
  <c r="B415" i="22"/>
  <c r="D414" i="22"/>
  <c r="A414" i="22"/>
  <c r="E418" i="19"/>
  <c r="B419" i="19"/>
  <c r="A418" i="19"/>
  <c r="G418" i="19"/>
  <c r="F418" i="19"/>
  <c r="D418" i="19"/>
  <c r="C418" i="19"/>
  <c r="D312" i="17"/>
  <c r="A312" i="17"/>
  <c r="G312" i="17"/>
  <c r="E312" i="17"/>
  <c r="C312" i="17"/>
  <c r="F312" i="17"/>
  <c r="B313" i="17"/>
  <c r="B310" i="16"/>
  <c r="A309" i="16"/>
  <c r="F309" i="16"/>
  <c r="E309" i="16"/>
  <c r="D309" i="16"/>
  <c r="C309" i="16"/>
  <c r="G309" i="16"/>
  <c r="B416" i="22" l="1"/>
  <c r="E415" i="22"/>
  <c r="A415" i="22"/>
  <c r="G415" i="22"/>
  <c r="D415" i="22"/>
  <c r="C415" i="22"/>
  <c r="F415" i="22"/>
  <c r="D419" i="19"/>
  <c r="B420" i="19"/>
  <c r="G419" i="19"/>
  <c r="F419" i="19"/>
  <c r="E419" i="19"/>
  <c r="C419" i="19"/>
  <c r="A419" i="19"/>
  <c r="D313" i="17"/>
  <c r="B314" i="17"/>
  <c r="G313" i="17"/>
  <c r="F313" i="17"/>
  <c r="E313" i="17"/>
  <c r="C313" i="17"/>
  <c r="A313" i="17"/>
  <c r="D310" i="16"/>
  <c r="B311" i="16"/>
  <c r="G310" i="16"/>
  <c r="F310" i="16"/>
  <c r="E310" i="16"/>
  <c r="C310" i="16"/>
  <c r="A310" i="16"/>
  <c r="G416" i="22" l="1"/>
  <c r="D416" i="22"/>
  <c r="C416" i="22"/>
  <c r="A416" i="22"/>
  <c r="B417" i="22"/>
  <c r="F416" i="22"/>
  <c r="E416" i="22"/>
  <c r="G420" i="19"/>
  <c r="A420" i="19"/>
  <c r="F420" i="19"/>
  <c r="E420" i="19"/>
  <c r="C420" i="19"/>
  <c r="B421" i="19"/>
  <c r="D420" i="19"/>
  <c r="G314" i="17"/>
  <c r="D314" i="17"/>
  <c r="B315" i="17"/>
  <c r="F314" i="17"/>
  <c r="A314" i="17"/>
  <c r="E314" i="17"/>
  <c r="C314" i="17"/>
  <c r="C311" i="16"/>
  <c r="A311" i="16"/>
  <c r="D311" i="16"/>
  <c r="B312" i="16"/>
  <c r="F311" i="16"/>
  <c r="E311" i="16"/>
  <c r="G311" i="16"/>
  <c r="G417" i="22" l="1"/>
  <c r="C417" i="22"/>
  <c r="F417" i="22"/>
  <c r="E417" i="22"/>
  <c r="D417" i="22"/>
  <c r="A417" i="22"/>
  <c r="B418" i="22"/>
  <c r="F421" i="19"/>
  <c r="B422" i="19"/>
  <c r="G421" i="19"/>
  <c r="E421" i="19"/>
  <c r="D421" i="19"/>
  <c r="C421" i="19"/>
  <c r="A421" i="19"/>
  <c r="F315" i="17"/>
  <c r="E315" i="17"/>
  <c r="C315" i="17"/>
  <c r="A315" i="17"/>
  <c r="D315" i="17"/>
  <c r="B316" i="17"/>
  <c r="G315" i="17"/>
  <c r="D312" i="16"/>
  <c r="F312" i="16"/>
  <c r="C312" i="16"/>
  <c r="A312" i="16"/>
  <c r="B313" i="16"/>
  <c r="G312" i="16"/>
  <c r="E312" i="16"/>
  <c r="D418" i="22" l="1"/>
  <c r="F418" i="22"/>
  <c r="E418" i="22"/>
  <c r="A418" i="22"/>
  <c r="G418" i="22"/>
  <c r="C418" i="22"/>
  <c r="B419" i="22"/>
  <c r="B423" i="19"/>
  <c r="F422" i="19"/>
  <c r="E422" i="19"/>
  <c r="D422" i="19"/>
  <c r="C422" i="19"/>
  <c r="G422" i="19"/>
  <c r="A422" i="19"/>
  <c r="G316" i="17"/>
  <c r="D316" i="17"/>
  <c r="B317" i="17"/>
  <c r="E316" i="17"/>
  <c r="C316" i="17"/>
  <c r="A316" i="17"/>
  <c r="F316" i="17"/>
  <c r="E313" i="16"/>
  <c r="C313" i="16"/>
  <c r="B314" i="16"/>
  <c r="G313" i="16"/>
  <c r="F313" i="16"/>
  <c r="A313" i="16"/>
  <c r="D313" i="16"/>
  <c r="B420" i="22" l="1"/>
  <c r="G419" i="22"/>
  <c r="F419" i="22"/>
  <c r="D419" i="22"/>
  <c r="A419" i="22"/>
  <c r="E419" i="22"/>
  <c r="C419" i="22"/>
  <c r="A423" i="19"/>
  <c r="B424" i="19"/>
  <c r="G423" i="19"/>
  <c r="E423" i="19"/>
  <c r="D423" i="19"/>
  <c r="F423" i="19"/>
  <c r="C423" i="19"/>
  <c r="C317" i="17"/>
  <c r="B318" i="17"/>
  <c r="G317" i="17"/>
  <c r="F317" i="17"/>
  <c r="E317" i="17"/>
  <c r="D317" i="17"/>
  <c r="A317" i="17"/>
  <c r="F314" i="16"/>
  <c r="C314" i="16"/>
  <c r="E314" i="16"/>
  <c r="D314" i="16"/>
  <c r="A314" i="16"/>
  <c r="B315" i="16"/>
  <c r="G314" i="16"/>
  <c r="F420" i="22" l="1"/>
  <c r="E420" i="22"/>
  <c r="D420" i="22"/>
  <c r="C420" i="22"/>
  <c r="B421" i="22"/>
  <c r="G420" i="22"/>
  <c r="A420" i="22"/>
  <c r="A424" i="19"/>
  <c r="B425" i="19"/>
  <c r="G424" i="19"/>
  <c r="D424" i="19"/>
  <c r="C424" i="19"/>
  <c r="F424" i="19"/>
  <c r="E424" i="19"/>
  <c r="A318" i="17"/>
  <c r="D318" i="17"/>
  <c r="B319" i="17"/>
  <c r="F318" i="17"/>
  <c r="E318" i="17"/>
  <c r="C318" i="17"/>
  <c r="G318" i="17"/>
  <c r="G315" i="16"/>
  <c r="E315" i="16"/>
  <c r="A315" i="16"/>
  <c r="F315" i="16"/>
  <c r="D315" i="16"/>
  <c r="B316" i="16"/>
  <c r="C315" i="16"/>
  <c r="G421" i="22" l="1"/>
  <c r="D421" i="22"/>
  <c r="A421" i="22"/>
  <c r="B422" i="22"/>
  <c r="C421" i="22"/>
  <c r="F421" i="22"/>
  <c r="E421" i="22"/>
  <c r="D425" i="19"/>
  <c r="C425" i="19"/>
  <c r="A425" i="19"/>
  <c r="G425" i="19"/>
  <c r="F425" i="19"/>
  <c r="E425" i="19"/>
  <c r="B426" i="19"/>
  <c r="B320" i="17"/>
  <c r="F319" i="17"/>
  <c r="C319" i="17"/>
  <c r="G319" i="17"/>
  <c r="E319" i="17"/>
  <c r="D319" i="17"/>
  <c r="A319" i="17"/>
  <c r="B317" i="16"/>
  <c r="A316" i="16"/>
  <c r="G316" i="16"/>
  <c r="F316" i="16"/>
  <c r="C316" i="16"/>
  <c r="E316" i="16"/>
  <c r="D316" i="16"/>
  <c r="D422" i="22" l="1"/>
  <c r="E422" i="22"/>
  <c r="B423" i="22"/>
  <c r="F422" i="22"/>
  <c r="A422" i="22"/>
  <c r="G422" i="22"/>
  <c r="C422" i="22"/>
  <c r="C426" i="19"/>
  <c r="D426" i="19"/>
  <c r="B427" i="19"/>
  <c r="G426" i="19"/>
  <c r="F426" i="19"/>
  <c r="E426" i="19"/>
  <c r="A426" i="19"/>
  <c r="C320" i="17"/>
  <c r="G320" i="17"/>
  <c r="F320" i="17"/>
  <c r="E320" i="17"/>
  <c r="D320" i="17"/>
  <c r="B321" i="17"/>
  <c r="A320" i="17"/>
  <c r="A317" i="16"/>
  <c r="B318" i="16"/>
  <c r="G317" i="16"/>
  <c r="C317" i="16"/>
  <c r="D317" i="16"/>
  <c r="F317" i="16"/>
  <c r="E317" i="16"/>
  <c r="A423" i="22" l="1"/>
  <c r="D423" i="22"/>
  <c r="C423" i="22"/>
  <c r="B424" i="22"/>
  <c r="G423" i="22"/>
  <c r="F423" i="22"/>
  <c r="E423" i="22"/>
  <c r="F427" i="19"/>
  <c r="G427" i="19"/>
  <c r="E427" i="19"/>
  <c r="D427" i="19"/>
  <c r="C427" i="19"/>
  <c r="B428" i="19"/>
  <c r="A427" i="19"/>
  <c r="G321" i="17"/>
  <c r="C321" i="17"/>
  <c r="A321" i="17"/>
  <c r="B322" i="17"/>
  <c r="F321" i="17"/>
  <c r="E321" i="17"/>
  <c r="D321" i="17"/>
  <c r="B319" i="16"/>
  <c r="G318" i="16"/>
  <c r="C318" i="16"/>
  <c r="A318" i="16"/>
  <c r="F318" i="16"/>
  <c r="D318" i="16"/>
  <c r="E318" i="16"/>
  <c r="F424" i="22" l="1"/>
  <c r="B425" i="22"/>
  <c r="G424" i="22"/>
  <c r="C424" i="22"/>
  <c r="D424" i="22"/>
  <c r="A424" i="22"/>
  <c r="E424" i="22"/>
  <c r="E428" i="19"/>
  <c r="A428" i="19"/>
  <c r="D428" i="19"/>
  <c r="C428" i="19"/>
  <c r="B429" i="19"/>
  <c r="G428" i="19"/>
  <c r="F428" i="19"/>
  <c r="E322" i="17"/>
  <c r="D322" i="17"/>
  <c r="C322" i="17"/>
  <c r="G322" i="17"/>
  <c r="F322" i="17"/>
  <c r="A322" i="17"/>
  <c r="B323" i="17"/>
  <c r="C319" i="16"/>
  <c r="B320" i="16"/>
  <c r="E319" i="16"/>
  <c r="A319" i="16"/>
  <c r="F319" i="16"/>
  <c r="D319" i="16"/>
  <c r="G319" i="16"/>
  <c r="C425" i="22" l="1"/>
  <c r="B426" i="22"/>
  <c r="G425" i="22"/>
  <c r="E425" i="22"/>
  <c r="F425" i="22"/>
  <c r="D425" i="22"/>
  <c r="A425" i="22"/>
  <c r="B430" i="19"/>
  <c r="E429" i="19"/>
  <c r="G429" i="19"/>
  <c r="C429" i="19"/>
  <c r="F429" i="19"/>
  <c r="D429" i="19"/>
  <c r="A429" i="19"/>
  <c r="B324" i="17"/>
  <c r="G323" i="17"/>
  <c r="F323" i="17"/>
  <c r="E323" i="17"/>
  <c r="D323" i="17"/>
  <c r="C323" i="17"/>
  <c r="A323" i="17"/>
  <c r="D320" i="16"/>
  <c r="E320" i="16"/>
  <c r="C320" i="16"/>
  <c r="B321" i="16"/>
  <c r="F320" i="16"/>
  <c r="G320" i="16"/>
  <c r="A320" i="16"/>
  <c r="A426" i="22" l="1"/>
  <c r="C426" i="22"/>
  <c r="B427" i="22"/>
  <c r="E426" i="22"/>
  <c r="D426" i="22"/>
  <c r="G426" i="22"/>
  <c r="F426" i="22"/>
  <c r="A430" i="19"/>
  <c r="G430" i="19"/>
  <c r="E430" i="19"/>
  <c r="D430" i="19"/>
  <c r="C430" i="19"/>
  <c r="B431" i="19"/>
  <c r="F430" i="19"/>
  <c r="G324" i="17"/>
  <c r="F324" i="17"/>
  <c r="B325" i="17"/>
  <c r="D324" i="17"/>
  <c r="E324" i="17"/>
  <c r="A324" i="17"/>
  <c r="C324" i="17"/>
  <c r="E321" i="16"/>
  <c r="G321" i="16"/>
  <c r="D321" i="16"/>
  <c r="C321" i="16"/>
  <c r="A321" i="16"/>
  <c r="B322" i="16"/>
  <c r="F321" i="16"/>
  <c r="E427" i="22" l="1"/>
  <c r="A427" i="22"/>
  <c r="G427" i="22"/>
  <c r="D427" i="22"/>
  <c r="B428" i="22"/>
  <c r="C427" i="22"/>
  <c r="F427" i="22"/>
  <c r="C431" i="19"/>
  <c r="B432" i="19"/>
  <c r="G431" i="19"/>
  <c r="E431" i="19"/>
  <c r="F431" i="19"/>
  <c r="D431" i="19"/>
  <c r="A431" i="19"/>
  <c r="C325" i="17"/>
  <c r="B326" i="17"/>
  <c r="G325" i="17"/>
  <c r="F325" i="17"/>
  <c r="D325" i="17"/>
  <c r="A325" i="17"/>
  <c r="E325" i="17"/>
  <c r="F322" i="16"/>
  <c r="D322" i="16"/>
  <c r="G322" i="16"/>
  <c r="E322" i="16"/>
  <c r="C322" i="16"/>
  <c r="A322" i="16"/>
  <c r="B323" i="16"/>
  <c r="G428" i="22" l="1"/>
  <c r="F428" i="22"/>
  <c r="D428" i="22"/>
  <c r="B429" i="22"/>
  <c r="E428" i="22"/>
  <c r="C428" i="22"/>
  <c r="A428" i="22"/>
  <c r="C432" i="19"/>
  <c r="B433" i="19"/>
  <c r="G432" i="19"/>
  <c r="F432" i="19"/>
  <c r="E432" i="19"/>
  <c r="D432" i="19"/>
  <c r="A432" i="19"/>
  <c r="B327" i="17"/>
  <c r="F326" i="17"/>
  <c r="E326" i="17"/>
  <c r="D326" i="17"/>
  <c r="C326" i="17"/>
  <c r="G326" i="17"/>
  <c r="A326" i="17"/>
  <c r="G323" i="16"/>
  <c r="B324" i="16"/>
  <c r="D323" i="16"/>
  <c r="C323" i="16"/>
  <c r="F323" i="16"/>
  <c r="A323" i="16"/>
  <c r="E323" i="16"/>
  <c r="G429" i="22" l="1"/>
  <c r="C429" i="22"/>
  <c r="B430" i="22"/>
  <c r="A429" i="22"/>
  <c r="F429" i="22"/>
  <c r="E429" i="22"/>
  <c r="D429" i="22"/>
  <c r="C433" i="19"/>
  <c r="A433" i="19"/>
  <c r="E433" i="19"/>
  <c r="G433" i="19"/>
  <c r="B434" i="19"/>
  <c r="F433" i="19"/>
  <c r="D433" i="19"/>
  <c r="A327" i="17"/>
  <c r="F327" i="17"/>
  <c r="C327" i="17"/>
  <c r="D327" i="17"/>
  <c r="B328" i="17"/>
  <c r="E327" i="17"/>
  <c r="G327" i="17"/>
  <c r="F324" i="16"/>
  <c r="B325" i="16"/>
  <c r="G324" i="16"/>
  <c r="E324" i="16"/>
  <c r="D324" i="16"/>
  <c r="A324" i="16"/>
  <c r="C324" i="16"/>
  <c r="D430" i="22" l="1"/>
  <c r="A430" i="22"/>
  <c r="B431" i="22"/>
  <c r="G430" i="22"/>
  <c r="F430" i="22"/>
  <c r="E430" i="22"/>
  <c r="C430" i="22"/>
  <c r="E434" i="19"/>
  <c r="D434" i="19"/>
  <c r="C434" i="19"/>
  <c r="A434" i="19"/>
  <c r="G434" i="19"/>
  <c r="F434" i="19"/>
  <c r="B435" i="19"/>
  <c r="B329" i="17"/>
  <c r="G328" i="17"/>
  <c r="E328" i="17"/>
  <c r="D328" i="17"/>
  <c r="F328" i="17"/>
  <c r="C328" i="17"/>
  <c r="A328" i="17"/>
  <c r="B326" i="16"/>
  <c r="A325" i="16"/>
  <c r="G325" i="16"/>
  <c r="F325" i="16"/>
  <c r="E325" i="16"/>
  <c r="D325" i="16"/>
  <c r="C325" i="16"/>
  <c r="B432" i="22" l="1"/>
  <c r="E431" i="22"/>
  <c r="G431" i="22"/>
  <c r="F431" i="22"/>
  <c r="C431" i="22"/>
  <c r="D431" i="22"/>
  <c r="A431" i="22"/>
  <c r="D435" i="19"/>
  <c r="G435" i="19"/>
  <c r="F435" i="19"/>
  <c r="E435" i="19"/>
  <c r="C435" i="19"/>
  <c r="B436" i="19"/>
  <c r="A435" i="19"/>
  <c r="D329" i="17"/>
  <c r="C329" i="17"/>
  <c r="G329" i="17"/>
  <c r="F329" i="17"/>
  <c r="E329" i="17"/>
  <c r="B330" i="17"/>
  <c r="A329" i="17"/>
  <c r="D326" i="16"/>
  <c r="E326" i="16"/>
  <c r="C326" i="16"/>
  <c r="A326" i="16"/>
  <c r="G326" i="16"/>
  <c r="F326" i="16"/>
  <c r="B327" i="16"/>
  <c r="F432" i="22" l="1"/>
  <c r="A432" i="22"/>
  <c r="B433" i="22"/>
  <c r="D432" i="22"/>
  <c r="C432" i="22"/>
  <c r="G432" i="22"/>
  <c r="E432" i="22"/>
  <c r="G436" i="19"/>
  <c r="F436" i="19"/>
  <c r="B437" i="19"/>
  <c r="C436" i="19"/>
  <c r="A436" i="19"/>
  <c r="E436" i="19"/>
  <c r="D436" i="19"/>
  <c r="C330" i="17"/>
  <c r="D330" i="17"/>
  <c r="A330" i="17"/>
  <c r="B331" i="17"/>
  <c r="G330" i="17"/>
  <c r="F330" i="17"/>
  <c r="E330" i="17"/>
  <c r="C327" i="16"/>
  <c r="A327" i="16"/>
  <c r="B328" i="16"/>
  <c r="G327" i="16"/>
  <c r="E327" i="16"/>
  <c r="F327" i="16"/>
  <c r="D327" i="16"/>
  <c r="G433" i="22" l="1"/>
  <c r="A433" i="22"/>
  <c r="F433" i="22"/>
  <c r="E433" i="22"/>
  <c r="C433" i="22"/>
  <c r="B434" i="22"/>
  <c r="D433" i="22"/>
  <c r="F437" i="19"/>
  <c r="B438" i="19"/>
  <c r="G437" i="19"/>
  <c r="E437" i="19"/>
  <c r="C437" i="19"/>
  <c r="D437" i="19"/>
  <c r="A437" i="19"/>
  <c r="F331" i="17"/>
  <c r="E331" i="17"/>
  <c r="C331" i="17"/>
  <c r="A331" i="17"/>
  <c r="B332" i="17"/>
  <c r="G331" i="17"/>
  <c r="D331" i="17"/>
  <c r="D328" i="16"/>
  <c r="F328" i="16"/>
  <c r="B329" i="16"/>
  <c r="C328" i="16"/>
  <c r="A328" i="16"/>
  <c r="G328" i="16"/>
  <c r="E328" i="16"/>
  <c r="D434" i="22" l="1"/>
  <c r="G434" i="22"/>
  <c r="F434" i="22"/>
  <c r="C434" i="22"/>
  <c r="E434" i="22"/>
  <c r="B435" i="22"/>
  <c r="A434" i="22"/>
  <c r="B439" i="19"/>
  <c r="D438" i="19"/>
  <c r="C438" i="19"/>
  <c r="A438" i="19"/>
  <c r="F438" i="19"/>
  <c r="E438" i="19"/>
  <c r="G438" i="19"/>
  <c r="G332" i="17"/>
  <c r="D332" i="17"/>
  <c r="F332" i="17"/>
  <c r="E332" i="17"/>
  <c r="C332" i="17"/>
  <c r="A332" i="17"/>
  <c r="B333" i="17"/>
  <c r="E329" i="16"/>
  <c r="C329" i="16"/>
  <c r="F329" i="16"/>
  <c r="D329" i="16"/>
  <c r="G329" i="16"/>
  <c r="B330" i="16"/>
  <c r="A329" i="16"/>
  <c r="B436" i="22" l="1"/>
  <c r="E435" i="22"/>
  <c r="C435" i="22"/>
  <c r="A435" i="22"/>
  <c r="F435" i="22"/>
  <c r="D435" i="22"/>
  <c r="G435" i="22"/>
  <c r="B440" i="19"/>
  <c r="A439" i="19"/>
  <c r="F439" i="19"/>
  <c r="E439" i="19"/>
  <c r="G439" i="19"/>
  <c r="D439" i="19"/>
  <c r="C439" i="19"/>
  <c r="G333" i="17"/>
  <c r="C333" i="17"/>
  <c r="A333" i="17"/>
  <c r="F333" i="17"/>
  <c r="B334" i="17"/>
  <c r="E333" i="17"/>
  <c r="D333" i="17"/>
  <c r="F330" i="16"/>
  <c r="A330" i="16"/>
  <c r="G330" i="16"/>
  <c r="B331" i="16"/>
  <c r="E330" i="16"/>
  <c r="D330" i="16"/>
  <c r="C330" i="16"/>
  <c r="F436" i="22" l="1"/>
  <c r="G436" i="22"/>
  <c r="C436" i="22"/>
  <c r="B437" i="22"/>
  <c r="E436" i="22"/>
  <c r="D436" i="22"/>
  <c r="A436" i="22"/>
  <c r="A440" i="19"/>
  <c r="G440" i="19"/>
  <c r="F440" i="19"/>
  <c r="E440" i="19"/>
  <c r="B441" i="19"/>
  <c r="D440" i="19"/>
  <c r="C440" i="19"/>
  <c r="A334" i="17"/>
  <c r="B335" i="17"/>
  <c r="G334" i="17"/>
  <c r="F334" i="17"/>
  <c r="E334" i="17"/>
  <c r="D334" i="17"/>
  <c r="C334" i="17"/>
  <c r="G331" i="16"/>
  <c r="E331" i="16"/>
  <c r="A331" i="16"/>
  <c r="F331" i="16"/>
  <c r="D331" i="16"/>
  <c r="C331" i="16"/>
  <c r="B332" i="16"/>
  <c r="B438" i="22" l="1"/>
  <c r="G437" i="22"/>
  <c r="F437" i="22"/>
  <c r="E437" i="22"/>
  <c r="C437" i="22"/>
  <c r="D437" i="22"/>
  <c r="A437" i="22"/>
  <c r="D441" i="19"/>
  <c r="A441" i="19"/>
  <c r="F441" i="19"/>
  <c r="E441" i="19"/>
  <c r="G441" i="19"/>
  <c r="C441" i="19"/>
  <c r="B442" i="19"/>
  <c r="B336" i="17"/>
  <c r="D335" i="17"/>
  <c r="A335" i="17"/>
  <c r="G335" i="17"/>
  <c r="F335" i="17"/>
  <c r="E335" i="17"/>
  <c r="C335" i="17"/>
  <c r="E332" i="16"/>
  <c r="D332" i="16"/>
  <c r="B333" i="16"/>
  <c r="G332" i="16"/>
  <c r="A332" i="16"/>
  <c r="C332" i="16"/>
  <c r="F332" i="16"/>
  <c r="D438" i="22" l="1"/>
  <c r="A438" i="22"/>
  <c r="C438" i="22"/>
  <c r="B439" i="22"/>
  <c r="E438" i="22"/>
  <c r="G438" i="22"/>
  <c r="F438" i="22"/>
  <c r="C442" i="19"/>
  <c r="B443" i="19"/>
  <c r="G442" i="19"/>
  <c r="F442" i="19"/>
  <c r="E442" i="19"/>
  <c r="A442" i="19"/>
  <c r="D442" i="19"/>
  <c r="C336" i="17"/>
  <c r="D336" i="17"/>
  <c r="G336" i="17"/>
  <c r="A336" i="17"/>
  <c r="B337" i="17"/>
  <c r="E336" i="17"/>
  <c r="F336" i="17"/>
  <c r="A333" i="16"/>
  <c r="B334" i="16"/>
  <c r="G333" i="16"/>
  <c r="C333" i="16"/>
  <c r="D333" i="16"/>
  <c r="F333" i="16"/>
  <c r="E333" i="16"/>
  <c r="A439" i="22" l="1"/>
  <c r="B440" i="22"/>
  <c r="G439" i="22"/>
  <c r="D439" i="22"/>
  <c r="F439" i="22"/>
  <c r="E439" i="22"/>
  <c r="C439" i="22"/>
  <c r="F443" i="19"/>
  <c r="E443" i="19"/>
  <c r="D443" i="19"/>
  <c r="C443" i="19"/>
  <c r="B444" i="19"/>
  <c r="G443" i="19"/>
  <c r="A443" i="19"/>
  <c r="E337" i="17"/>
  <c r="F337" i="17"/>
  <c r="C337" i="17"/>
  <c r="B338" i="17"/>
  <c r="G337" i="17"/>
  <c r="D337" i="17"/>
  <c r="A337" i="17"/>
  <c r="B335" i="16"/>
  <c r="G334" i="16"/>
  <c r="F334" i="16"/>
  <c r="D334" i="16"/>
  <c r="E334" i="16"/>
  <c r="C334" i="16"/>
  <c r="A334" i="16"/>
  <c r="F440" i="22" l="1"/>
  <c r="G440" i="22"/>
  <c r="D440" i="22"/>
  <c r="B441" i="22"/>
  <c r="E440" i="22"/>
  <c r="A440" i="22"/>
  <c r="C440" i="22"/>
  <c r="E444" i="19"/>
  <c r="A444" i="19"/>
  <c r="G444" i="19"/>
  <c r="D444" i="19"/>
  <c r="C444" i="19"/>
  <c r="B445" i="19"/>
  <c r="F444" i="19"/>
  <c r="E338" i="17"/>
  <c r="D338" i="17"/>
  <c r="A338" i="17"/>
  <c r="G338" i="17"/>
  <c r="F338" i="17"/>
  <c r="C338" i="17"/>
  <c r="B339" i="17"/>
  <c r="C335" i="16"/>
  <c r="B336" i="16"/>
  <c r="E335" i="16"/>
  <c r="F335" i="16"/>
  <c r="D335" i="16"/>
  <c r="A335" i="16"/>
  <c r="G335" i="16"/>
  <c r="C441" i="22" l="1"/>
  <c r="A441" i="22"/>
  <c r="B442" i="22"/>
  <c r="E441" i="22"/>
  <c r="G441" i="22"/>
  <c r="F441" i="22"/>
  <c r="D441" i="22"/>
  <c r="B446" i="19"/>
  <c r="G445" i="19"/>
  <c r="F445" i="19"/>
  <c r="A445" i="19"/>
  <c r="D445" i="19"/>
  <c r="C445" i="19"/>
  <c r="E445" i="19"/>
  <c r="B340" i="17"/>
  <c r="C339" i="17"/>
  <c r="A339" i="17"/>
  <c r="G339" i="17"/>
  <c r="F339" i="17"/>
  <c r="E339" i="17"/>
  <c r="D339" i="17"/>
  <c r="D336" i="16"/>
  <c r="G336" i="16"/>
  <c r="F336" i="16"/>
  <c r="E336" i="16"/>
  <c r="C336" i="16"/>
  <c r="A336" i="16"/>
  <c r="B337" i="16"/>
  <c r="B443" i="22" l="1"/>
  <c r="G442" i="22"/>
  <c r="A442" i="22"/>
  <c r="F442" i="22"/>
  <c r="C442" i="22"/>
  <c r="E442" i="22"/>
  <c r="D442" i="22"/>
  <c r="A446" i="19"/>
  <c r="G446" i="19"/>
  <c r="C446" i="19"/>
  <c r="F446" i="19"/>
  <c r="B447" i="19"/>
  <c r="E446" i="19"/>
  <c r="D446" i="19"/>
  <c r="G340" i="17"/>
  <c r="F340" i="17"/>
  <c r="E340" i="17"/>
  <c r="A340" i="17"/>
  <c r="B341" i="17"/>
  <c r="C340" i="17"/>
  <c r="D340" i="17"/>
  <c r="E337" i="16"/>
  <c r="G337" i="16"/>
  <c r="B338" i="16"/>
  <c r="F337" i="16"/>
  <c r="D337" i="16"/>
  <c r="A337" i="16"/>
  <c r="C337" i="16"/>
  <c r="E443" i="22" l="1"/>
  <c r="A443" i="22"/>
  <c r="D443" i="22"/>
  <c r="B444" i="22"/>
  <c r="G443" i="22"/>
  <c r="C443" i="22"/>
  <c r="F443" i="22"/>
  <c r="C447" i="19"/>
  <c r="B448" i="19"/>
  <c r="F447" i="19"/>
  <c r="E447" i="19"/>
  <c r="G447" i="19"/>
  <c r="D447" i="19"/>
  <c r="A447" i="19"/>
  <c r="B342" i="17"/>
  <c r="G341" i="17"/>
  <c r="F341" i="17"/>
  <c r="E341" i="17"/>
  <c r="D341" i="17"/>
  <c r="C341" i="17"/>
  <c r="A341" i="17"/>
  <c r="F338" i="16"/>
  <c r="D338" i="16"/>
  <c r="G338" i="16"/>
  <c r="E338" i="16"/>
  <c r="B339" i="16"/>
  <c r="C338" i="16"/>
  <c r="A338" i="16"/>
  <c r="A444" i="22" l="1"/>
  <c r="B445" i="22"/>
  <c r="F444" i="22"/>
  <c r="C444" i="22"/>
  <c r="D444" i="22"/>
  <c r="G444" i="22"/>
  <c r="E444" i="22"/>
  <c r="C448" i="19"/>
  <c r="B449" i="19"/>
  <c r="G448" i="19"/>
  <c r="F448" i="19"/>
  <c r="E448" i="19"/>
  <c r="D448" i="19"/>
  <c r="A448" i="19"/>
  <c r="B343" i="17"/>
  <c r="F342" i="17"/>
  <c r="E342" i="17"/>
  <c r="G342" i="17"/>
  <c r="D342" i="17"/>
  <c r="C342" i="17"/>
  <c r="A342" i="17"/>
  <c r="G339" i="16"/>
  <c r="B340" i="16"/>
  <c r="F339" i="16"/>
  <c r="A339" i="16"/>
  <c r="C339" i="16"/>
  <c r="E339" i="16"/>
  <c r="D339" i="16"/>
  <c r="G445" i="22" l="1"/>
  <c r="C445" i="22"/>
  <c r="B446" i="22"/>
  <c r="F445" i="22"/>
  <c r="A445" i="22"/>
  <c r="E445" i="22"/>
  <c r="D445" i="22"/>
  <c r="A449" i="19"/>
  <c r="B450" i="19"/>
  <c r="F449" i="19"/>
  <c r="E449" i="19"/>
  <c r="D449" i="19"/>
  <c r="C449" i="19"/>
  <c r="G449" i="19"/>
  <c r="A343" i="17"/>
  <c r="D343" i="17"/>
  <c r="C343" i="17"/>
  <c r="B344" i="17"/>
  <c r="G343" i="17"/>
  <c r="F343" i="17"/>
  <c r="E343" i="17"/>
  <c r="F340" i="16"/>
  <c r="C340" i="16"/>
  <c r="A340" i="16"/>
  <c r="B341" i="16"/>
  <c r="E340" i="16"/>
  <c r="D340" i="16"/>
  <c r="G340" i="16"/>
  <c r="G446" i="22" l="1"/>
  <c r="F446" i="22"/>
  <c r="D446" i="22"/>
  <c r="C446" i="22"/>
  <c r="E446" i="22"/>
  <c r="A446" i="22"/>
  <c r="B447" i="22"/>
  <c r="E450" i="19"/>
  <c r="B451" i="19"/>
  <c r="D450" i="19"/>
  <c r="G450" i="19"/>
  <c r="C450" i="19"/>
  <c r="A450" i="19"/>
  <c r="F450" i="19"/>
  <c r="F344" i="17"/>
  <c r="E344" i="17"/>
  <c r="D344" i="17"/>
  <c r="C344" i="17"/>
  <c r="B345" i="17"/>
  <c r="G344" i="17"/>
  <c r="A344" i="17"/>
  <c r="B342" i="16"/>
  <c r="A341" i="16"/>
  <c r="F341" i="16"/>
  <c r="E341" i="16"/>
  <c r="G341" i="16"/>
  <c r="C341" i="16"/>
  <c r="D341" i="16"/>
  <c r="B448" i="22" l="1"/>
  <c r="E447" i="22"/>
  <c r="A447" i="22"/>
  <c r="G447" i="22"/>
  <c r="F447" i="22"/>
  <c r="D447" i="22"/>
  <c r="C447" i="22"/>
  <c r="D451" i="19"/>
  <c r="E451" i="19"/>
  <c r="C451" i="19"/>
  <c r="A451" i="19"/>
  <c r="B452" i="19"/>
  <c r="F451" i="19"/>
  <c r="G451" i="19"/>
  <c r="D345" i="17"/>
  <c r="C345" i="17"/>
  <c r="E345" i="17"/>
  <c r="A345" i="17"/>
  <c r="B346" i="17"/>
  <c r="F345" i="17"/>
  <c r="G345" i="17"/>
  <c r="D342" i="16"/>
  <c r="E342" i="16"/>
  <c r="C342" i="16"/>
  <c r="A342" i="16"/>
  <c r="B343" i="16"/>
  <c r="G342" i="16"/>
  <c r="F342" i="16"/>
  <c r="F448" i="22" l="1"/>
  <c r="D448" i="22"/>
  <c r="B449" i="22"/>
  <c r="G448" i="22"/>
  <c r="A448" i="22"/>
  <c r="E448" i="22"/>
  <c r="C448" i="22"/>
  <c r="G452" i="19"/>
  <c r="A452" i="19"/>
  <c r="B453" i="19"/>
  <c r="F452" i="19"/>
  <c r="E452" i="19"/>
  <c r="D452" i="19"/>
  <c r="C452" i="19"/>
  <c r="A346" i="17"/>
  <c r="B347" i="17"/>
  <c r="G346" i="17"/>
  <c r="E346" i="17"/>
  <c r="C346" i="17"/>
  <c r="F346" i="17"/>
  <c r="D346" i="17"/>
  <c r="C343" i="16"/>
  <c r="A343" i="16"/>
  <c r="F343" i="16"/>
  <c r="E343" i="16"/>
  <c r="D343" i="16"/>
  <c r="G343" i="16"/>
  <c r="B344" i="16"/>
  <c r="G449" i="22" l="1"/>
  <c r="F449" i="22"/>
  <c r="E449" i="22"/>
  <c r="C449" i="22"/>
  <c r="B450" i="22"/>
  <c r="D449" i="22"/>
  <c r="A449" i="22"/>
  <c r="F453" i="19"/>
  <c r="B454" i="19"/>
  <c r="G453" i="19"/>
  <c r="E453" i="19"/>
  <c r="A453" i="19"/>
  <c r="D453" i="19"/>
  <c r="C453" i="19"/>
  <c r="F347" i="17"/>
  <c r="E347" i="17"/>
  <c r="B348" i="17"/>
  <c r="G347" i="17"/>
  <c r="D347" i="17"/>
  <c r="C347" i="17"/>
  <c r="A347" i="17"/>
  <c r="D344" i="16"/>
  <c r="F344" i="16"/>
  <c r="G344" i="16"/>
  <c r="E344" i="16"/>
  <c r="B345" i="16"/>
  <c r="C344" i="16"/>
  <c r="A344" i="16"/>
  <c r="D450" i="22" l="1"/>
  <c r="A450" i="22"/>
  <c r="G450" i="22"/>
  <c r="F450" i="22"/>
  <c r="B451" i="22"/>
  <c r="E450" i="22"/>
  <c r="C450" i="22"/>
  <c r="B455" i="19"/>
  <c r="A454" i="19"/>
  <c r="D454" i="19"/>
  <c r="G454" i="19"/>
  <c r="F454" i="19"/>
  <c r="E454" i="19"/>
  <c r="C454" i="19"/>
  <c r="E348" i="17"/>
  <c r="C348" i="17"/>
  <c r="B349" i="17"/>
  <c r="D348" i="17"/>
  <c r="G348" i="17"/>
  <c r="F348" i="17"/>
  <c r="A348" i="17"/>
  <c r="E345" i="16"/>
  <c r="C345" i="16"/>
  <c r="G345" i="16"/>
  <c r="F345" i="16"/>
  <c r="D345" i="16"/>
  <c r="A345" i="16"/>
  <c r="B346" i="16"/>
  <c r="B452" i="22" l="1"/>
  <c r="C451" i="22"/>
  <c r="A451" i="22"/>
  <c r="G451" i="22"/>
  <c r="F451" i="22"/>
  <c r="E451" i="22"/>
  <c r="D451" i="22"/>
  <c r="D455" i="19"/>
  <c r="C455" i="19"/>
  <c r="B456" i="19"/>
  <c r="A455" i="19"/>
  <c r="G455" i="19"/>
  <c r="F455" i="19"/>
  <c r="E455" i="19"/>
  <c r="G349" i="17"/>
  <c r="F349" i="17"/>
  <c r="D349" i="17"/>
  <c r="B350" i="17"/>
  <c r="E349" i="17"/>
  <c r="C349" i="17"/>
  <c r="A349" i="17"/>
  <c r="F346" i="16"/>
  <c r="B347" i="16"/>
  <c r="G346" i="16"/>
  <c r="E346" i="16"/>
  <c r="A346" i="16"/>
  <c r="D346" i="16"/>
  <c r="C346" i="16"/>
  <c r="F452" i="22" l="1"/>
  <c r="G452" i="22"/>
  <c r="E452" i="22"/>
  <c r="C452" i="22"/>
  <c r="A452" i="22"/>
  <c r="D452" i="22"/>
  <c r="B453" i="22"/>
  <c r="A456" i="19"/>
  <c r="F456" i="19"/>
  <c r="E456" i="19"/>
  <c r="D456" i="19"/>
  <c r="C456" i="19"/>
  <c r="G456" i="19"/>
  <c r="B457" i="19"/>
  <c r="A350" i="17"/>
  <c r="B351" i="17"/>
  <c r="F350" i="17"/>
  <c r="G350" i="17"/>
  <c r="E350" i="17"/>
  <c r="D350" i="17"/>
  <c r="C350" i="17"/>
  <c r="G347" i="16"/>
  <c r="E347" i="16"/>
  <c r="A347" i="16"/>
  <c r="F347" i="16"/>
  <c r="D347" i="16"/>
  <c r="C347" i="16"/>
  <c r="B348" i="16"/>
  <c r="G453" i="22" l="1"/>
  <c r="E453" i="22"/>
  <c r="A453" i="22"/>
  <c r="B454" i="22"/>
  <c r="D453" i="22"/>
  <c r="F453" i="22"/>
  <c r="C453" i="22"/>
  <c r="D457" i="19"/>
  <c r="F457" i="19"/>
  <c r="B458" i="19"/>
  <c r="G457" i="19"/>
  <c r="E457" i="19"/>
  <c r="A457" i="19"/>
  <c r="C457" i="19"/>
  <c r="B352" i="17"/>
  <c r="C351" i="17"/>
  <c r="G351" i="17"/>
  <c r="D351" i="17"/>
  <c r="A351" i="17"/>
  <c r="F351" i="17"/>
  <c r="E351" i="17"/>
  <c r="A348" i="16"/>
  <c r="B349" i="16"/>
  <c r="G348" i="16"/>
  <c r="F348" i="16"/>
  <c r="D348" i="16"/>
  <c r="E348" i="16"/>
  <c r="C348" i="16"/>
  <c r="D454" i="22" l="1"/>
  <c r="B455" i="22"/>
  <c r="G454" i="22"/>
  <c r="F454" i="22"/>
  <c r="E454" i="22"/>
  <c r="C454" i="22"/>
  <c r="A454" i="22"/>
  <c r="C458" i="19"/>
  <c r="B459" i="19"/>
  <c r="G458" i="19"/>
  <c r="F458" i="19"/>
  <c r="E458" i="19"/>
  <c r="A458" i="19"/>
  <c r="D458" i="19"/>
  <c r="C352" i="17"/>
  <c r="B353" i="17"/>
  <c r="G352" i="17"/>
  <c r="E352" i="17"/>
  <c r="A352" i="17"/>
  <c r="D352" i="17"/>
  <c r="F352" i="17"/>
  <c r="A349" i="16"/>
  <c r="B350" i="16"/>
  <c r="G349" i="16"/>
  <c r="C349" i="16"/>
  <c r="D349" i="16"/>
  <c r="F349" i="16"/>
  <c r="E349" i="16"/>
  <c r="A455" i="22" l="1"/>
  <c r="B456" i="22"/>
  <c r="G455" i="22"/>
  <c r="F455" i="22"/>
  <c r="E455" i="22"/>
  <c r="C455" i="22"/>
  <c r="D455" i="22"/>
  <c r="F459" i="19"/>
  <c r="C459" i="19"/>
  <c r="A459" i="19"/>
  <c r="B460" i="19"/>
  <c r="G459" i="19"/>
  <c r="E459" i="19"/>
  <c r="D459" i="19"/>
  <c r="F353" i="17"/>
  <c r="C353" i="17"/>
  <c r="G353" i="17"/>
  <c r="E353" i="17"/>
  <c r="D353" i="17"/>
  <c r="B354" i="17"/>
  <c r="A353" i="17"/>
  <c r="G350" i="16"/>
  <c r="F350" i="16"/>
  <c r="E350" i="16"/>
  <c r="D350" i="16"/>
  <c r="C350" i="16"/>
  <c r="A350" i="16"/>
  <c r="B351" i="16"/>
  <c r="F456" i="22" l="1"/>
  <c r="D456" i="22"/>
  <c r="G456" i="22"/>
  <c r="E456" i="22"/>
  <c r="B457" i="22"/>
  <c r="C456" i="22"/>
  <c r="A456" i="22"/>
  <c r="E460" i="19"/>
  <c r="B461" i="19"/>
  <c r="D460" i="19"/>
  <c r="C460" i="19"/>
  <c r="A460" i="19"/>
  <c r="F460" i="19"/>
  <c r="G460" i="19"/>
  <c r="E354" i="17"/>
  <c r="D354" i="17"/>
  <c r="C354" i="17"/>
  <c r="A354" i="17"/>
  <c r="F354" i="17"/>
  <c r="B355" i="17"/>
  <c r="G354" i="17"/>
  <c r="C351" i="16"/>
  <c r="B352" i="16"/>
  <c r="E351" i="16"/>
  <c r="G351" i="16"/>
  <c r="F351" i="16"/>
  <c r="A351" i="16"/>
  <c r="D351" i="16"/>
  <c r="C457" i="22" l="1"/>
  <c r="B458" i="22"/>
  <c r="E457" i="22"/>
  <c r="A457" i="22"/>
  <c r="G457" i="22"/>
  <c r="F457" i="22"/>
  <c r="D457" i="22"/>
  <c r="G461" i="19"/>
  <c r="F461" i="19"/>
  <c r="E461" i="19"/>
  <c r="D461" i="19"/>
  <c r="A461" i="19"/>
  <c r="B462" i="19"/>
  <c r="C461" i="19"/>
  <c r="G355" i="17"/>
  <c r="F355" i="17"/>
  <c r="B356" i="17"/>
  <c r="E355" i="17"/>
  <c r="C355" i="17"/>
  <c r="D355" i="17"/>
  <c r="A355" i="17"/>
  <c r="D352" i="16"/>
  <c r="G352" i="16"/>
  <c r="F352" i="16"/>
  <c r="E352" i="16"/>
  <c r="C352" i="16"/>
  <c r="A352" i="16"/>
  <c r="B353" i="16"/>
  <c r="B459" i="22" l="1"/>
  <c r="F458" i="22"/>
  <c r="G458" i="22"/>
  <c r="E458" i="22"/>
  <c r="D458" i="22"/>
  <c r="A458" i="22"/>
  <c r="C458" i="22"/>
  <c r="A462" i="19"/>
  <c r="G462" i="19"/>
  <c r="F462" i="19"/>
  <c r="E462" i="19"/>
  <c r="D462" i="19"/>
  <c r="B463" i="19"/>
  <c r="C462" i="19"/>
  <c r="G356" i="17"/>
  <c r="F356" i="17"/>
  <c r="C356" i="17"/>
  <c r="B357" i="17"/>
  <c r="E356" i="17"/>
  <c r="D356" i="17"/>
  <c r="A356" i="17"/>
  <c r="E353" i="16"/>
  <c r="G353" i="16"/>
  <c r="F353" i="16"/>
  <c r="B354" i="16"/>
  <c r="D353" i="16"/>
  <c r="C353" i="16"/>
  <c r="A353" i="16"/>
  <c r="E459" i="22" l="1"/>
  <c r="A459" i="22"/>
  <c r="G459" i="22"/>
  <c r="F459" i="22"/>
  <c r="B460" i="22"/>
  <c r="C459" i="22"/>
  <c r="D459" i="22"/>
  <c r="A463" i="19"/>
  <c r="F463" i="19"/>
  <c r="E463" i="19"/>
  <c r="D463" i="19"/>
  <c r="G463" i="19"/>
  <c r="C463" i="19"/>
  <c r="B464" i="19"/>
  <c r="E357" i="17"/>
  <c r="C357" i="17"/>
  <c r="A357" i="17"/>
  <c r="B358" i="17"/>
  <c r="G357" i="17"/>
  <c r="F357" i="17"/>
  <c r="D357" i="17"/>
  <c r="F354" i="16"/>
  <c r="D354" i="16"/>
  <c r="A354" i="16"/>
  <c r="C354" i="16"/>
  <c r="B355" i="16"/>
  <c r="G354" i="16"/>
  <c r="E354" i="16"/>
  <c r="G460" i="22" l="1"/>
  <c r="F460" i="22"/>
  <c r="E460" i="22"/>
  <c r="D460" i="22"/>
  <c r="A460" i="22"/>
  <c r="B461" i="22"/>
  <c r="C460" i="22"/>
  <c r="C464" i="19"/>
  <c r="B465" i="19"/>
  <c r="G464" i="19"/>
  <c r="F464" i="19"/>
  <c r="E464" i="19"/>
  <c r="D464" i="19"/>
  <c r="A464" i="19"/>
  <c r="B359" i="17"/>
  <c r="G358" i="17"/>
  <c r="D358" i="17"/>
  <c r="C358" i="17"/>
  <c r="E358" i="17"/>
  <c r="F358" i="17"/>
  <c r="A358" i="17"/>
  <c r="G355" i="16"/>
  <c r="B356" i="16"/>
  <c r="F355" i="16"/>
  <c r="E355" i="16"/>
  <c r="C355" i="16"/>
  <c r="D355" i="16"/>
  <c r="A355" i="16"/>
  <c r="G461" i="22" l="1"/>
  <c r="C461" i="22"/>
  <c r="F461" i="22"/>
  <c r="D461" i="22"/>
  <c r="B462" i="22"/>
  <c r="E461" i="22"/>
  <c r="A461" i="22"/>
  <c r="C465" i="19"/>
  <c r="A465" i="19"/>
  <c r="E465" i="19"/>
  <c r="G465" i="19"/>
  <c r="B466" i="19"/>
  <c r="F465" i="19"/>
  <c r="D465" i="19"/>
  <c r="A359" i="17"/>
  <c r="B360" i="17"/>
  <c r="G359" i="17"/>
  <c r="E359" i="17"/>
  <c r="C359" i="17"/>
  <c r="F359" i="17"/>
  <c r="D359" i="17"/>
  <c r="F356" i="16"/>
  <c r="B357" i="16"/>
  <c r="G356" i="16"/>
  <c r="C356" i="16"/>
  <c r="A356" i="16"/>
  <c r="E356" i="16"/>
  <c r="D356" i="16"/>
  <c r="A462" i="22" l="1"/>
  <c r="G462" i="22"/>
  <c r="F462" i="22"/>
  <c r="D462" i="22"/>
  <c r="E462" i="22"/>
  <c r="B463" i="22"/>
  <c r="C462" i="22"/>
  <c r="E466" i="19"/>
  <c r="D466" i="19"/>
  <c r="C466" i="19"/>
  <c r="A466" i="19"/>
  <c r="B467" i="19"/>
  <c r="G466" i="19"/>
  <c r="F466" i="19"/>
  <c r="G360" i="17"/>
  <c r="E360" i="17"/>
  <c r="C360" i="17"/>
  <c r="A360" i="17"/>
  <c r="F360" i="17"/>
  <c r="D360" i="17"/>
  <c r="B361" i="17"/>
  <c r="B358" i="16"/>
  <c r="A357" i="16"/>
  <c r="F357" i="16"/>
  <c r="E357" i="16"/>
  <c r="D357" i="16"/>
  <c r="G357" i="16"/>
  <c r="C357" i="16"/>
  <c r="B464" i="22" l="1"/>
  <c r="E463" i="22"/>
  <c r="G463" i="22"/>
  <c r="D463" i="22"/>
  <c r="C463" i="22"/>
  <c r="F463" i="22"/>
  <c r="A463" i="22"/>
  <c r="E467" i="19"/>
  <c r="D467" i="19"/>
  <c r="C467" i="19"/>
  <c r="B468" i="19"/>
  <c r="G467" i="19"/>
  <c r="F467" i="19"/>
  <c r="A467" i="19"/>
  <c r="D361" i="17"/>
  <c r="C361" i="17"/>
  <c r="F361" i="17"/>
  <c r="A361" i="17"/>
  <c r="B362" i="17"/>
  <c r="G361" i="17"/>
  <c r="E361" i="17"/>
  <c r="D358" i="16"/>
  <c r="B359" i="16"/>
  <c r="F358" i="16"/>
  <c r="G358" i="16"/>
  <c r="E358" i="16"/>
  <c r="A358" i="16"/>
  <c r="C358" i="16"/>
  <c r="D464" i="22" l="1"/>
  <c r="A464" i="22"/>
  <c r="G464" i="22"/>
  <c r="F464" i="22"/>
  <c r="C464" i="22"/>
  <c r="E464" i="22"/>
  <c r="B465" i="22"/>
  <c r="G468" i="19"/>
  <c r="A468" i="19"/>
  <c r="B469" i="19"/>
  <c r="F468" i="19"/>
  <c r="E468" i="19"/>
  <c r="D468" i="19"/>
  <c r="C468" i="19"/>
  <c r="B363" i="17"/>
  <c r="G362" i="17"/>
  <c r="E362" i="17"/>
  <c r="C362" i="17"/>
  <c r="A362" i="17"/>
  <c r="F362" i="17"/>
  <c r="D362" i="17"/>
  <c r="C359" i="16"/>
  <c r="A359" i="16"/>
  <c r="G359" i="16"/>
  <c r="F359" i="16"/>
  <c r="E359" i="16"/>
  <c r="D359" i="16"/>
  <c r="B360" i="16"/>
  <c r="G465" i="22" l="1"/>
  <c r="A465" i="22"/>
  <c r="B466" i="22"/>
  <c r="E465" i="22"/>
  <c r="D465" i="22"/>
  <c r="C465" i="22"/>
  <c r="F465" i="22"/>
  <c r="G469" i="19"/>
  <c r="F469" i="19"/>
  <c r="E469" i="19"/>
  <c r="D469" i="19"/>
  <c r="C469" i="19"/>
  <c r="A469" i="19"/>
  <c r="B470" i="19"/>
  <c r="F363" i="17"/>
  <c r="E363" i="17"/>
  <c r="G363" i="17"/>
  <c r="D363" i="17"/>
  <c r="B364" i="17"/>
  <c r="C363" i="17"/>
  <c r="A363" i="17"/>
  <c r="D360" i="16"/>
  <c r="F360" i="16"/>
  <c r="A360" i="16"/>
  <c r="B361" i="16"/>
  <c r="G360" i="16"/>
  <c r="E360" i="16"/>
  <c r="C360" i="16"/>
  <c r="D466" i="22" l="1"/>
  <c r="F466" i="22"/>
  <c r="B467" i="22"/>
  <c r="G466" i="22"/>
  <c r="E466" i="22"/>
  <c r="C466" i="22"/>
  <c r="A466" i="22"/>
  <c r="B471" i="19"/>
  <c r="G470" i="19"/>
  <c r="F470" i="19"/>
  <c r="E470" i="19"/>
  <c r="D470" i="19"/>
  <c r="C470" i="19"/>
  <c r="A470" i="19"/>
  <c r="C364" i="17"/>
  <c r="G364" i="17"/>
  <c r="E364" i="17"/>
  <c r="D364" i="17"/>
  <c r="A364" i="17"/>
  <c r="B365" i="17"/>
  <c r="F364" i="17"/>
  <c r="E361" i="16"/>
  <c r="C361" i="16"/>
  <c r="A361" i="16"/>
  <c r="B362" i="16"/>
  <c r="F361" i="16"/>
  <c r="D361" i="16"/>
  <c r="G361" i="16"/>
  <c r="B468" i="22" l="1"/>
  <c r="A467" i="22"/>
  <c r="G467" i="22"/>
  <c r="F467" i="22"/>
  <c r="E467" i="22"/>
  <c r="C467" i="22"/>
  <c r="D467" i="22"/>
  <c r="B472" i="19"/>
  <c r="G471" i="19"/>
  <c r="A471" i="19"/>
  <c r="E471" i="19"/>
  <c r="D471" i="19"/>
  <c r="C471" i="19"/>
  <c r="F471" i="19"/>
  <c r="G365" i="17"/>
  <c r="B366" i="17"/>
  <c r="E365" i="17"/>
  <c r="C365" i="17"/>
  <c r="A365" i="17"/>
  <c r="F365" i="17"/>
  <c r="D365" i="17"/>
  <c r="F362" i="16"/>
  <c r="B363" i="16"/>
  <c r="G362" i="16"/>
  <c r="E362" i="16"/>
  <c r="D362" i="16"/>
  <c r="C362" i="16"/>
  <c r="A362" i="16"/>
  <c r="F468" i="22" l="1"/>
  <c r="D468" i="22"/>
  <c r="C468" i="22"/>
  <c r="B469" i="22"/>
  <c r="G468" i="22"/>
  <c r="E468" i="22"/>
  <c r="A468" i="22"/>
  <c r="A472" i="19"/>
  <c r="D472" i="19"/>
  <c r="C472" i="19"/>
  <c r="B473" i="19"/>
  <c r="G472" i="19"/>
  <c r="F472" i="19"/>
  <c r="E472" i="19"/>
  <c r="A366" i="17"/>
  <c r="G366" i="17"/>
  <c r="D366" i="17"/>
  <c r="C366" i="17"/>
  <c r="F366" i="17"/>
  <c r="E366" i="17"/>
  <c r="B367" i="17"/>
  <c r="G363" i="16"/>
  <c r="E363" i="16"/>
  <c r="A363" i="16"/>
  <c r="D363" i="16"/>
  <c r="C363" i="16"/>
  <c r="B364" i="16"/>
  <c r="F363" i="16"/>
  <c r="E469" i="22" l="1"/>
  <c r="C469" i="22"/>
  <c r="B470" i="22"/>
  <c r="F469" i="22"/>
  <c r="D469" i="22"/>
  <c r="G469" i="22"/>
  <c r="A469" i="22"/>
  <c r="D473" i="19"/>
  <c r="B474" i="19"/>
  <c r="G473" i="19"/>
  <c r="F473" i="19"/>
  <c r="E473" i="19"/>
  <c r="A473" i="19"/>
  <c r="C473" i="19"/>
  <c r="B368" i="17"/>
  <c r="C367" i="17"/>
  <c r="A367" i="17"/>
  <c r="D367" i="17"/>
  <c r="G367" i="17"/>
  <c r="F367" i="17"/>
  <c r="E367" i="17"/>
  <c r="D364" i="16"/>
  <c r="F364" i="16"/>
  <c r="E364" i="16"/>
  <c r="C364" i="16"/>
  <c r="G364" i="16"/>
  <c r="A364" i="16"/>
  <c r="B365" i="16"/>
  <c r="D470" i="22" l="1"/>
  <c r="G470" i="22"/>
  <c r="F470" i="22"/>
  <c r="E470" i="22"/>
  <c r="A470" i="22"/>
  <c r="B471" i="22"/>
  <c r="C470" i="22"/>
  <c r="D474" i="19"/>
  <c r="C474" i="19"/>
  <c r="A474" i="19"/>
  <c r="G474" i="19"/>
  <c r="E474" i="19"/>
  <c r="F474" i="19"/>
  <c r="B475" i="19"/>
  <c r="C368" i="17"/>
  <c r="G368" i="17"/>
  <c r="B369" i="17"/>
  <c r="E368" i="17"/>
  <c r="A368" i="17"/>
  <c r="F368" i="17"/>
  <c r="D368" i="17"/>
  <c r="A365" i="16"/>
  <c r="B366" i="16"/>
  <c r="G365" i="16"/>
  <c r="C365" i="16"/>
  <c r="F365" i="16"/>
  <c r="E365" i="16"/>
  <c r="D365" i="16"/>
  <c r="A471" i="22" l="1"/>
  <c r="B472" i="22"/>
  <c r="G471" i="22"/>
  <c r="E471" i="22"/>
  <c r="D471" i="22"/>
  <c r="C471" i="22"/>
  <c r="F471" i="22"/>
  <c r="F475" i="19"/>
  <c r="A475" i="19"/>
  <c r="E475" i="19"/>
  <c r="D475" i="19"/>
  <c r="C475" i="19"/>
  <c r="G475" i="19"/>
  <c r="B476" i="19"/>
  <c r="D369" i="17"/>
  <c r="A369" i="17"/>
  <c r="G369" i="17"/>
  <c r="F369" i="17"/>
  <c r="E369" i="17"/>
  <c r="B370" i="17"/>
  <c r="C369" i="17"/>
  <c r="C366" i="16"/>
  <c r="A366" i="16"/>
  <c r="B367" i="16"/>
  <c r="G366" i="16"/>
  <c r="F366" i="16"/>
  <c r="E366" i="16"/>
  <c r="D366" i="16"/>
  <c r="F472" i="22" l="1"/>
  <c r="B473" i="22"/>
  <c r="D472" i="22"/>
  <c r="C472" i="22"/>
  <c r="G472" i="22"/>
  <c r="E472" i="22"/>
  <c r="A472" i="22"/>
  <c r="F476" i="19"/>
  <c r="E476" i="19"/>
  <c r="D476" i="19"/>
  <c r="B477" i="19"/>
  <c r="G476" i="19"/>
  <c r="C476" i="19"/>
  <c r="A476" i="19"/>
  <c r="E370" i="17"/>
  <c r="D370" i="17"/>
  <c r="C370" i="17"/>
  <c r="A370" i="17"/>
  <c r="B371" i="17"/>
  <c r="G370" i="17"/>
  <c r="F370" i="17"/>
  <c r="C367" i="16"/>
  <c r="B368" i="16"/>
  <c r="E367" i="16"/>
  <c r="G367" i="16"/>
  <c r="F367" i="16"/>
  <c r="D367" i="16"/>
  <c r="A367" i="16"/>
  <c r="C473" i="22" l="1"/>
  <c r="G473" i="22"/>
  <c r="F473" i="22"/>
  <c r="E473" i="22"/>
  <c r="A473" i="22"/>
  <c r="B474" i="22"/>
  <c r="D473" i="22"/>
  <c r="C477" i="19"/>
  <c r="A477" i="19"/>
  <c r="E477" i="19"/>
  <c r="B478" i="19"/>
  <c r="G477" i="19"/>
  <c r="D477" i="19"/>
  <c r="F477" i="19"/>
  <c r="E371" i="17"/>
  <c r="D371" i="17"/>
  <c r="G371" i="17"/>
  <c r="F371" i="17"/>
  <c r="C371" i="17"/>
  <c r="A371" i="17"/>
  <c r="B372" i="17"/>
  <c r="D368" i="16"/>
  <c r="B369" i="16"/>
  <c r="E368" i="16"/>
  <c r="A368" i="16"/>
  <c r="G368" i="16"/>
  <c r="F368" i="16"/>
  <c r="C368" i="16"/>
  <c r="F474" i="22" l="1"/>
  <c r="D474" i="22"/>
  <c r="B475" i="22"/>
  <c r="C474" i="22"/>
  <c r="A474" i="22"/>
  <c r="G474" i="22"/>
  <c r="E474" i="22"/>
  <c r="A478" i="19"/>
  <c r="G478" i="19"/>
  <c r="F478" i="19"/>
  <c r="E478" i="19"/>
  <c r="D478" i="19"/>
  <c r="C478" i="19"/>
  <c r="B479" i="19"/>
  <c r="G372" i="17"/>
  <c r="F372" i="17"/>
  <c r="A372" i="17"/>
  <c r="B373" i="17"/>
  <c r="E372" i="17"/>
  <c r="C372" i="17"/>
  <c r="D372" i="17"/>
  <c r="E369" i="16"/>
  <c r="G369" i="16"/>
  <c r="A369" i="16"/>
  <c r="F369" i="16"/>
  <c r="D369" i="16"/>
  <c r="C369" i="16"/>
  <c r="B370" i="16"/>
  <c r="E475" i="22" l="1"/>
  <c r="A475" i="22"/>
  <c r="B476" i="22"/>
  <c r="F475" i="22"/>
  <c r="D475" i="22"/>
  <c r="G475" i="22"/>
  <c r="C475" i="22"/>
  <c r="A479" i="19"/>
  <c r="B480" i="19"/>
  <c r="G479" i="19"/>
  <c r="F479" i="19"/>
  <c r="E479" i="19"/>
  <c r="D479" i="19"/>
  <c r="C479" i="19"/>
  <c r="B374" i="17"/>
  <c r="E373" i="17"/>
  <c r="C373" i="17"/>
  <c r="A373" i="17"/>
  <c r="G373" i="17"/>
  <c r="F373" i="17"/>
  <c r="D373" i="17"/>
  <c r="F370" i="16"/>
  <c r="D370" i="16"/>
  <c r="B371" i="16"/>
  <c r="G370" i="16"/>
  <c r="E370" i="16"/>
  <c r="C370" i="16"/>
  <c r="A370" i="16"/>
  <c r="F476" i="22" l="1"/>
  <c r="E476" i="22"/>
  <c r="D476" i="22"/>
  <c r="A476" i="22"/>
  <c r="B477" i="22"/>
  <c r="G476" i="22"/>
  <c r="C476" i="22"/>
  <c r="C480" i="19"/>
  <c r="B481" i="19"/>
  <c r="G480" i="19"/>
  <c r="F480" i="19"/>
  <c r="A480" i="19"/>
  <c r="E480" i="19"/>
  <c r="D480" i="19"/>
  <c r="B375" i="17"/>
  <c r="E374" i="17"/>
  <c r="A374" i="17"/>
  <c r="G374" i="17"/>
  <c r="F374" i="17"/>
  <c r="D374" i="17"/>
  <c r="C374" i="17"/>
  <c r="G371" i="16"/>
  <c r="B372" i="16"/>
  <c r="D371" i="16"/>
  <c r="A371" i="16"/>
  <c r="F371" i="16"/>
  <c r="E371" i="16"/>
  <c r="C371" i="16"/>
  <c r="G477" i="22" l="1"/>
  <c r="C477" i="22"/>
  <c r="D477" i="22"/>
  <c r="A477" i="22"/>
  <c r="B478" i="22"/>
  <c r="F477" i="22"/>
  <c r="E477" i="22"/>
  <c r="C481" i="19"/>
  <c r="A481" i="19"/>
  <c r="G481" i="19"/>
  <c r="B482" i="19"/>
  <c r="F481" i="19"/>
  <c r="E481" i="19"/>
  <c r="D481" i="19"/>
  <c r="A375" i="17"/>
  <c r="B376" i="17"/>
  <c r="G375" i="17"/>
  <c r="E375" i="17"/>
  <c r="C375" i="17"/>
  <c r="F375" i="17"/>
  <c r="D375" i="17"/>
  <c r="F372" i="16"/>
  <c r="C372" i="16"/>
  <c r="A372" i="16"/>
  <c r="B373" i="16"/>
  <c r="G372" i="16"/>
  <c r="E372" i="16"/>
  <c r="D372" i="16"/>
  <c r="G478" i="22" l="1"/>
  <c r="B479" i="22"/>
  <c r="D478" i="22"/>
  <c r="C478" i="22"/>
  <c r="F478" i="22"/>
  <c r="E478" i="22"/>
  <c r="A478" i="22"/>
  <c r="E482" i="19"/>
  <c r="B483" i="19"/>
  <c r="G482" i="19"/>
  <c r="F482" i="19"/>
  <c r="C482" i="19"/>
  <c r="D482" i="19"/>
  <c r="A482" i="19"/>
  <c r="B377" i="17"/>
  <c r="F376" i="17"/>
  <c r="E376" i="17"/>
  <c r="G376" i="17"/>
  <c r="C376" i="17"/>
  <c r="A376" i="17"/>
  <c r="D376" i="17"/>
  <c r="B374" i="16"/>
  <c r="A373" i="16"/>
  <c r="G373" i="16"/>
  <c r="F373" i="16"/>
  <c r="E373" i="16"/>
  <c r="D373" i="16"/>
  <c r="C373" i="16"/>
  <c r="B480" i="22" l="1"/>
  <c r="E479" i="22"/>
  <c r="F479" i="22"/>
  <c r="G479" i="22"/>
  <c r="D479" i="22"/>
  <c r="C479" i="22"/>
  <c r="A479" i="22"/>
  <c r="E483" i="19"/>
  <c r="D483" i="19"/>
  <c r="C483" i="19"/>
  <c r="A483" i="19"/>
  <c r="B484" i="19"/>
  <c r="G483" i="19"/>
  <c r="F483" i="19"/>
  <c r="D377" i="17"/>
  <c r="C377" i="17"/>
  <c r="B378" i="17"/>
  <c r="G377" i="17"/>
  <c r="F377" i="17"/>
  <c r="E377" i="17"/>
  <c r="A377" i="17"/>
  <c r="D374" i="16"/>
  <c r="B375" i="16"/>
  <c r="E374" i="16"/>
  <c r="A374" i="16"/>
  <c r="G374" i="16"/>
  <c r="F374" i="16"/>
  <c r="C374" i="16"/>
  <c r="A480" i="22" l="1"/>
  <c r="B481" i="22"/>
  <c r="E480" i="22"/>
  <c r="D480" i="22"/>
  <c r="G480" i="22"/>
  <c r="F480" i="22"/>
  <c r="C480" i="22"/>
  <c r="G484" i="19"/>
  <c r="A484" i="19"/>
  <c r="B485" i="19"/>
  <c r="E484" i="19"/>
  <c r="D484" i="19"/>
  <c r="C484" i="19"/>
  <c r="F484" i="19"/>
  <c r="B379" i="17"/>
  <c r="G378" i="17"/>
  <c r="E378" i="17"/>
  <c r="C378" i="17"/>
  <c r="A378" i="17"/>
  <c r="F378" i="17"/>
  <c r="D378" i="17"/>
  <c r="C375" i="16"/>
  <c r="A375" i="16"/>
  <c r="D375" i="16"/>
  <c r="G375" i="16"/>
  <c r="F375" i="16"/>
  <c r="E375" i="16"/>
  <c r="B376" i="16"/>
  <c r="G481" i="22" l="1"/>
  <c r="F481" i="22"/>
  <c r="A481" i="22"/>
  <c r="B482" i="22"/>
  <c r="D481" i="22"/>
  <c r="C481" i="22"/>
  <c r="E481" i="22"/>
  <c r="G485" i="19"/>
  <c r="F485" i="19"/>
  <c r="E485" i="19"/>
  <c r="D485" i="19"/>
  <c r="C485" i="19"/>
  <c r="B486" i="19"/>
  <c r="A485" i="19"/>
  <c r="F379" i="17"/>
  <c r="E379" i="17"/>
  <c r="C379" i="17"/>
  <c r="G379" i="17"/>
  <c r="D379" i="17"/>
  <c r="A379" i="17"/>
  <c r="B380" i="17"/>
  <c r="D376" i="16"/>
  <c r="F376" i="16"/>
  <c r="B377" i="16"/>
  <c r="G376" i="16"/>
  <c r="E376" i="16"/>
  <c r="C376" i="16"/>
  <c r="A376" i="16"/>
  <c r="D482" i="22" l="1"/>
  <c r="F482" i="22"/>
  <c r="C482" i="22"/>
  <c r="G482" i="22"/>
  <c r="E482" i="22"/>
  <c r="A482" i="22"/>
  <c r="B483" i="22"/>
  <c r="B487" i="19"/>
  <c r="G486" i="19"/>
  <c r="D486" i="19"/>
  <c r="F486" i="19"/>
  <c r="A486" i="19"/>
  <c r="E486" i="19"/>
  <c r="C486" i="19"/>
  <c r="A380" i="17"/>
  <c r="C380" i="17"/>
  <c r="B381" i="17"/>
  <c r="G380" i="17"/>
  <c r="F380" i="17"/>
  <c r="E380" i="17"/>
  <c r="D380" i="17"/>
  <c r="E377" i="16"/>
  <c r="C377" i="16"/>
  <c r="B378" i="16"/>
  <c r="F377" i="16"/>
  <c r="A377" i="16"/>
  <c r="G377" i="16"/>
  <c r="D377" i="16"/>
  <c r="B484" i="22" l="1"/>
  <c r="A483" i="22"/>
  <c r="F483" i="22"/>
  <c r="C483" i="22"/>
  <c r="G483" i="22"/>
  <c r="E483" i="22"/>
  <c r="D483" i="22"/>
  <c r="B488" i="19"/>
  <c r="G487" i="19"/>
  <c r="F487" i="19"/>
  <c r="E487" i="19"/>
  <c r="D487" i="19"/>
  <c r="C487" i="19"/>
  <c r="A487" i="19"/>
  <c r="G381" i="17"/>
  <c r="B382" i="17"/>
  <c r="F381" i="17"/>
  <c r="E381" i="17"/>
  <c r="C381" i="17"/>
  <c r="A381" i="17"/>
  <c r="D381" i="17"/>
  <c r="F378" i="16"/>
  <c r="C378" i="16"/>
  <c r="B379" i="16"/>
  <c r="G378" i="16"/>
  <c r="E378" i="16"/>
  <c r="A378" i="16"/>
  <c r="D378" i="16"/>
  <c r="F484" i="22" l="1"/>
  <c r="B485" i="22"/>
  <c r="G484" i="22"/>
  <c r="C484" i="22"/>
  <c r="A484" i="22"/>
  <c r="D484" i="22"/>
  <c r="E484" i="22"/>
  <c r="A488" i="19"/>
  <c r="F488" i="19"/>
  <c r="E488" i="19"/>
  <c r="C488" i="19"/>
  <c r="B489" i="19"/>
  <c r="G488" i="19"/>
  <c r="D488" i="19"/>
  <c r="A382" i="17"/>
  <c r="E382" i="17"/>
  <c r="G382" i="17"/>
  <c r="F382" i="17"/>
  <c r="D382" i="17"/>
  <c r="B383" i="17"/>
  <c r="C382" i="17"/>
  <c r="G379" i="16"/>
  <c r="E379" i="16"/>
  <c r="A379" i="16"/>
  <c r="B380" i="16"/>
  <c r="F379" i="16"/>
  <c r="D379" i="16"/>
  <c r="C379" i="16"/>
  <c r="C485" i="22" l="1"/>
  <c r="A485" i="22"/>
  <c r="G485" i="22"/>
  <c r="F485" i="22"/>
  <c r="E485" i="22"/>
  <c r="D485" i="22"/>
  <c r="B486" i="22"/>
  <c r="D489" i="19"/>
  <c r="B490" i="19"/>
  <c r="G489" i="19"/>
  <c r="A489" i="19"/>
  <c r="F489" i="19"/>
  <c r="E489" i="19"/>
  <c r="C489" i="19"/>
  <c r="B384" i="17"/>
  <c r="C383" i="17"/>
  <c r="A383" i="17"/>
  <c r="G383" i="17"/>
  <c r="F383" i="17"/>
  <c r="E383" i="17"/>
  <c r="D383" i="17"/>
  <c r="B381" i="16"/>
  <c r="E380" i="16"/>
  <c r="C380" i="16"/>
  <c r="A380" i="16"/>
  <c r="G380" i="16"/>
  <c r="F380" i="16"/>
  <c r="D380" i="16"/>
  <c r="D486" i="22" l="1"/>
  <c r="A486" i="22"/>
  <c r="B487" i="22"/>
  <c r="G486" i="22"/>
  <c r="F486" i="22"/>
  <c r="C486" i="22"/>
  <c r="E486" i="22"/>
  <c r="D490" i="19"/>
  <c r="C490" i="19"/>
  <c r="A490" i="19"/>
  <c r="B491" i="19"/>
  <c r="G490" i="19"/>
  <c r="F490" i="19"/>
  <c r="E490" i="19"/>
  <c r="C384" i="17"/>
  <c r="B385" i="17"/>
  <c r="F384" i="17"/>
  <c r="E384" i="17"/>
  <c r="G384" i="17"/>
  <c r="D384" i="17"/>
  <c r="A384" i="17"/>
  <c r="A381" i="16"/>
  <c r="B382" i="16"/>
  <c r="G381" i="16"/>
  <c r="C381" i="16"/>
  <c r="D381" i="16"/>
  <c r="F381" i="16"/>
  <c r="E381" i="16"/>
  <c r="A487" i="22" l="1"/>
  <c r="G487" i="22"/>
  <c r="E487" i="22"/>
  <c r="B488" i="22"/>
  <c r="F487" i="22"/>
  <c r="D487" i="22"/>
  <c r="C487" i="22"/>
  <c r="F491" i="19"/>
  <c r="B492" i="19"/>
  <c r="C491" i="19"/>
  <c r="A491" i="19"/>
  <c r="E491" i="19"/>
  <c r="D491" i="19"/>
  <c r="G491" i="19"/>
  <c r="G385" i="17"/>
  <c r="F385" i="17"/>
  <c r="E385" i="17"/>
  <c r="C385" i="17"/>
  <c r="D385" i="17"/>
  <c r="A385" i="17"/>
  <c r="B386" i="17"/>
  <c r="B383" i="16"/>
  <c r="G382" i="16"/>
  <c r="F382" i="16"/>
  <c r="E382" i="16"/>
  <c r="A382" i="16"/>
  <c r="D382" i="16"/>
  <c r="C382" i="16"/>
  <c r="F488" i="22" l="1"/>
  <c r="G488" i="22"/>
  <c r="E488" i="22"/>
  <c r="D488" i="22"/>
  <c r="A488" i="22"/>
  <c r="B489" i="22"/>
  <c r="C488" i="22"/>
  <c r="F492" i="19"/>
  <c r="E492" i="19"/>
  <c r="D492" i="19"/>
  <c r="C492" i="19"/>
  <c r="B493" i="19"/>
  <c r="G492" i="19"/>
  <c r="A492" i="19"/>
  <c r="E386" i="17"/>
  <c r="D386" i="17"/>
  <c r="B387" i="17"/>
  <c r="C386" i="17"/>
  <c r="A386" i="17"/>
  <c r="F386" i="17"/>
  <c r="G386" i="17"/>
  <c r="C383" i="16"/>
  <c r="B384" i="16"/>
  <c r="E383" i="16"/>
  <c r="F383" i="16"/>
  <c r="A383" i="16"/>
  <c r="G383" i="16"/>
  <c r="D383" i="16"/>
  <c r="C489" i="22" l="1"/>
  <c r="B490" i="22"/>
  <c r="G489" i="22"/>
  <c r="F489" i="22"/>
  <c r="A489" i="22"/>
  <c r="E489" i="22"/>
  <c r="D489" i="22"/>
  <c r="B494" i="19"/>
  <c r="C493" i="19"/>
  <c r="G493" i="19"/>
  <c r="F493" i="19"/>
  <c r="E493" i="19"/>
  <c r="D493" i="19"/>
  <c r="A493" i="19"/>
  <c r="F387" i="17"/>
  <c r="C387" i="17"/>
  <c r="G387" i="17"/>
  <c r="E387" i="17"/>
  <c r="A387" i="17"/>
  <c r="B388" i="17"/>
  <c r="D387" i="17"/>
  <c r="D384" i="16"/>
  <c r="E384" i="16"/>
  <c r="C384" i="16"/>
  <c r="B385" i="16"/>
  <c r="G384" i="16"/>
  <c r="A384" i="16"/>
  <c r="F384" i="16"/>
  <c r="D490" i="22" l="1"/>
  <c r="B491" i="22"/>
  <c r="G490" i="22"/>
  <c r="F490" i="22"/>
  <c r="E490" i="22"/>
  <c r="C490" i="22"/>
  <c r="A490" i="22"/>
  <c r="A494" i="19"/>
  <c r="G494" i="19"/>
  <c r="F494" i="19"/>
  <c r="E494" i="19"/>
  <c r="D494" i="19"/>
  <c r="B495" i="19"/>
  <c r="C494" i="19"/>
  <c r="G388" i="17"/>
  <c r="F388" i="17"/>
  <c r="B389" i="17"/>
  <c r="E388" i="17"/>
  <c r="C388" i="17"/>
  <c r="A388" i="17"/>
  <c r="D388" i="17"/>
  <c r="E385" i="16"/>
  <c r="G385" i="16"/>
  <c r="B386" i="16"/>
  <c r="F385" i="16"/>
  <c r="D385" i="16"/>
  <c r="C385" i="16"/>
  <c r="A385" i="16"/>
  <c r="E491" i="22" l="1"/>
  <c r="A491" i="22"/>
  <c r="G491" i="22"/>
  <c r="F491" i="22"/>
  <c r="D491" i="22"/>
  <c r="C491" i="22"/>
  <c r="B492" i="22"/>
  <c r="A495" i="19"/>
  <c r="C495" i="19"/>
  <c r="B496" i="19"/>
  <c r="G495" i="19"/>
  <c r="F495" i="19"/>
  <c r="E495" i="19"/>
  <c r="D495" i="19"/>
  <c r="G389" i="17"/>
  <c r="F389" i="17"/>
  <c r="E389" i="17"/>
  <c r="C389" i="17"/>
  <c r="A389" i="17"/>
  <c r="B390" i="17"/>
  <c r="D389" i="17"/>
  <c r="F386" i="16"/>
  <c r="D386" i="16"/>
  <c r="G386" i="16"/>
  <c r="C386" i="16"/>
  <c r="A386" i="16"/>
  <c r="B387" i="16"/>
  <c r="E386" i="16"/>
  <c r="F492" i="22" l="1"/>
  <c r="B493" i="22"/>
  <c r="G492" i="22"/>
  <c r="D492" i="22"/>
  <c r="A492" i="22"/>
  <c r="E492" i="22"/>
  <c r="C492" i="22"/>
  <c r="C496" i="19"/>
  <c r="B497" i="19"/>
  <c r="G496" i="19"/>
  <c r="F496" i="19"/>
  <c r="E496" i="19"/>
  <c r="A496" i="19"/>
  <c r="D496" i="19"/>
  <c r="B391" i="17"/>
  <c r="C390" i="17"/>
  <c r="G390" i="17"/>
  <c r="F390" i="17"/>
  <c r="E390" i="17"/>
  <c r="D390" i="17"/>
  <c r="A390" i="17"/>
  <c r="G387" i="16"/>
  <c r="B388" i="16"/>
  <c r="D387" i="16"/>
  <c r="C387" i="16"/>
  <c r="F387" i="16"/>
  <c r="E387" i="16"/>
  <c r="A387" i="16"/>
  <c r="G493" i="22" l="1"/>
  <c r="C493" i="22"/>
  <c r="A493" i="22"/>
  <c r="B494" i="22"/>
  <c r="F493" i="22"/>
  <c r="D493" i="22"/>
  <c r="E493" i="22"/>
  <c r="C497" i="19"/>
  <c r="A497" i="19"/>
  <c r="B498" i="19"/>
  <c r="G497" i="19"/>
  <c r="F497" i="19"/>
  <c r="D497" i="19"/>
  <c r="E497" i="19"/>
  <c r="A391" i="17"/>
  <c r="G391" i="17"/>
  <c r="B392" i="17"/>
  <c r="E391" i="17"/>
  <c r="C391" i="17"/>
  <c r="F391" i="17"/>
  <c r="D391" i="17"/>
  <c r="F388" i="16"/>
  <c r="B389" i="16"/>
  <c r="G388" i="16"/>
  <c r="E388" i="16"/>
  <c r="A388" i="16"/>
  <c r="C388" i="16"/>
  <c r="D388" i="16"/>
  <c r="F494" i="22" l="1"/>
  <c r="E494" i="22"/>
  <c r="D494" i="22"/>
  <c r="A494" i="22"/>
  <c r="C494" i="22"/>
  <c r="G494" i="22"/>
  <c r="B495" i="22"/>
  <c r="E498" i="19"/>
  <c r="B499" i="19"/>
  <c r="D498" i="19"/>
  <c r="C498" i="19"/>
  <c r="A498" i="19"/>
  <c r="G498" i="19"/>
  <c r="F498" i="19"/>
  <c r="G392" i="17"/>
  <c r="D392" i="17"/>
  <c r="C392" i="17"/>
  <c r="B393" i="17"/>
  <c r="F392" i="17"/>
  <c r="E392" i="17"/>
  <c r="A392" i="17"/>
  <c r="B390" i="16"/>
  <c r="A389" i="16"/>
  <c r="F389" i="16"/>
  <c r="D389" i="16"/>
  <c r="C389" i="16"/>
  <c r="G389" i="16"/>
  <c r="E389" i="16"/>
  <c r="B496" i="22" l="1"/>
  <c r="E495" i="22"/>
  <c r="F495" i="22"/>
  <c r="C495" i="22"/>
  <c r="G495" i="22"/>
  <c r="D495" i="22"/>
  <c r="A495" i="22"/>
  <c r="E499" i="19"/>
  <c r="D499" i="19"/>
  <c r="C499" i="19"/>
  <c r="A499" i="19"/>
  <c r="B500" i="19"/>
  <c r="F499" i="19"/>
  <c r="G499" i="19"/>
  <c r="D393" i="17"/>
  <c r="C393" i="17"/>
  <c r="B394" i="17"/>
  <c r="G393" i="17"/>
  <c r="E393" i="17"/>
  <c r="A393" i="17"/>
  <c r="F393" i="17"/>
  <c r="D390" i="16"/>
  <c r="E390" i="16"/>
  <c r="C390" i="16"/>
  <c r="B391" i="16"/>
  <c r="G390" i="16"/>
  <c r="A390" i="16"/>
  <c r="F390" i="16"/>
  <c r="G496" i="22" l="1"/>
  <c r="B497" i="22"/>
  <c r="E496" i="22"/>
  <c r="A496" i="22"/>
  <c r="F496" i="22"/>
  <c r="D496" i="22"/>
  <c r="C496" i="22"/>
  <c r="G500" i="19"/>
  <c r="F500" i="19"/>
  <c r="E500" i="19"/>
  <c r="D500" i="19"/>
  <c r="C500" i="19"/>
  <c r="A500" i="19"/>
  <c r="G394" i="17"/>
  <c r="D394" i="17"/>
  <c r="B395" i="17"/>
  <c r="E394" i="17"/>
  <c r="C394" i="17"/>
  <c r="A394" i="17"/>
  <c r="F394" i="17"/>
  <c r="C391" i="16"/>
  <c r="A391" i="16"/>
  <c r="B392" i="16"/>
  <c r="G391" i="16"/>
  <c r="F391" i="16"/>
  <c r="E391" i="16"/>
  <c r="D391" i="16"/>
  <c r="B498" i="22" l="1"/>
  <c r="G497" i="22"/>
  <c r="F497" i="22"/>
  <c r="E497" i="22"/>
  <c r="D497" i="22"/>
  <c r="C497" i="22"/>
  <c r="A497" i="22"/>
  <c r="F395" i="17"/>
  <c r="E395" i="17"/>
  <c r="D395" i="17"/>
  <c r="A395" i="17"/>
  <c r="B396" i="17"/>
  <c r="G395" i="17"/>
  <c r="C395" i="17"/>
  <c r="D392" i="16"/>
  <c r="F392" i="16"/>
  <c r="G392" i="16"/>
  <c r="C392" i="16"/>
  <c r="A392" i="16"/>
  <c r="B393" i="16"/>
  <c r="E392" i="16"/>
  <c r="D498" i="22" l="1"/>
  <c r="A498" i="22"/>
  <c r="F498" i="22"/>
  <c r="C498" i="22"/>
  <c r="G498" i="22"/>
  <c r="E498" i="22"/>
  <c r="B499" i="22"/>
  <c r="E396" i="17"/>
  <c r="C396" i="17"/>
  <c r="A396" i="17"/>
  <c r="F396" i="17"/>
  <c r="B397" i="17"/>
  <c r="G396" i="17"/>
  <c r="D396" i="17"/>
  <c r="E393" i="16"/>
  <c r="C393" i="16"/>
  <c r="F393" i="16"/>
  <c r="D393" i="16"/>
  <c r="B394" i="16"/>
  <c r="G393" i="16"/>
  <c r="A393" i="16"/>
  <c r="E499" i="22" l="1"/>
  <c r="D499" i="22"/>
  <c r="A499" i="22"/>
  <c r="G499" i="22"/>
  <c r="F499" i="22"/>
  <c r="C499" i="22"/>
  <c r="G397" i="17"/>
  <c r="E397" i="17"/>
  <c r="D397" i="17"/>
  <c r="A397" i="17"/>
  <c r="B398" i="17"/>
  <c r="F397" i="17"/>
  <c r="C397" i="17"/>
  <c r="F394" i="16"/>
  <c r="B395" i="16"/>
  <c r="G394" i="16"/>
  <c r="E394" i="16"/>
  <c r="A394" i="16"/>
  <c r="D394" i="16"/>
  <c r="C394" i="16"/>
  <c r="A398" i="17" l="1"/>
  <c r="C398" i="17"/>
  <c r="B399" i="17"/>
  <c r="F398" i="17"/>
  <c r="D398" i="17"/>
  <c r="G398" i="17"/>
  <c r="E398" i="17"/>
  <c r="G395" i="16"/>
  <c r="E395" i="16"/>
  <c r="A395" i="16"/>
  <c r="D395" i="16"/>
  <c r="C395" i="16"/>
  <c r="B396" i="16"/>
  <c r="F395" i="16"/>
  <c r="B400" i="17" l="1"/>
  <c r="E399" i="17"/>
  <c r="G399" i="17"/>
  <c r="D399" i="17"/>
  <c r="C399" i="17"/>
  <c r="A399" i="17"/>
  <c r="F399" i="17"/>
  <c r="E396" i="16"/>
  <c r="D396" i="16"/>
  <c r="A396" i="16"/>
  <c r="B397" i="16"/>
  <c r="G396" i="16"/>
  <c r="C396" i="16"/>
  <c r="F396" i="16"/>
  <c r="C400" i="17" l="1"/>
  <c r="G400" i="17"/>
  <c r="D400" i="17"/>
  <c r="A400" i="17"/>
  <c r="F400" i="17"/>
  <c r="E400" i="17"/>
  <c r="B401" i="17"/>
  <c r="A397" i="16"/>
  <c r="B398" i="16"/>
  <c r="G397" i="16"/>
  <c r="C397" i="16"/>
  <c r="F397" i="16"/>
  <c r="E397" i="16"/>
  <c r="D397" i="16"/>
  <c r="B402" i="17" l="1"/>
  <c r="G401" i="17"/>
  <c r="E401" i="17"/>
  <c r="D401" i="17"/>
  <c r="C401" i="17"/>
  <c r="F401" i="17"/>
  <c r="A401" i="17"/>
  <c r="B399" i="16"/>
  <c r="G398" i="16"/>
  <c r="E398" i="16"/>
  <c r="D398" i="16"/>
  <c r="C398" i="16"/>
  <c r="A398" i="16"/>
  <c r="F398" i="16"/>
  <c r="E402" i="17" l="1"/>
  <c r="D402" i="17"/>
  <c r="G402" i="17"/>
  <c r="B403" i="17"/>
  <c r="F402" i="17"/>
  <c r="C402" i="17"/>
  <c r="A402" i="17"/>
  <c r="C399" i="16"/>
  <c r="B400" i="16"/>
  <c r="E399" i="16"/>
  <c r="G399" i="16"/>
  <c r="F399" i="16"/>
  <c r="D399" i="16"/>
  <c r="A399" i="16"/>
  <c r="D403" i="17" l="1"/>
  <c r="A403" i="17"/>
  <c r="F403" i="17"/>
  <c r="C403" i="17"/>
  <c r="B404" i="17"/>
  <c r="G403" i="17"/>
  <c r="E403" i="17"/>
  <c r="D400" i="16"/>
  <c r="B401" i="16"/>
  <c r="E400" i="16"/>
  <c r="C400" i="16"/>
  <c r="A400" i="16"/>
  <c r="F400" i="16"/>
  <c r="G400" i="16"/>
  <c r="G404" i="17" l="1"/>
  <c r="F404" i="17"/>
  <c r="B405" i="17"/>
  <c r="E404" i="17"/>
  <c r="D404" i="17"/>
  <c r="A404" i="17"/>
  <c r="C404" i="17"/>
  <c r="E401" i="16"/>
  <c r="D401" i="16"/>
  <c r="G401" i="16"/>
  <c r="F401" i="16"/>
  <c r="C401" i="16"/>
  <c r="A401" i="16"/>
  <c r="B402" i="16"/>
  <c r="E405" i="17" l="1"/>
  <c r="D405" i="17"/>
  <c r="A405" i="17"/>
  <c r="B406" i="17"/>
  <c r="F405" i="17"/>
  <c r="G405" i="17"/>
  <c r="C405" i="17"/>
  <c r="F402" i="16"/>
  <c r="D402" i="16"/>
  <c r="B403" i="16"/>
  <c r="C402" i="16"/>
  <c r="A402" i="16"/>
  <c r="G402" i="16"/>
  <c r="E402" i="16"/>
  <c r="B407" i="17" l="1"/>
  <c r="A406" i="17"/>
  <c r="G406" i="17"/>
  <c r="E406" i="17"/>
  <c r="D406" i="17"/>
  <c r="C406" i="17"/>
  <c r="F406" i="17"/>
  <c r="G403" i="16"/>
  <c r="F403" i="16"/>
  <c r="B404" i="16"/>
  <c r="A403" i="16"/>
  <c r="E403" i="16"/>
  <c r="D403" i="16"/>
  <c r="C403" i="16"/>
  <c r="A407" i="17" l="1"/>
  <c r="B408" i="17"/>
  <c r="G407" i="17"/>
  <c r="E407" i="17"/>
  <c r="F407" i="17"/>
  <c r="D407" i="17"/>
  <c r="C407" i="17"/>
  <c r="F404" i="16"/>
  <c r="B405" i="16"/>
  <c r="G404" i="16"/>
  <c r="E404" i="16"/>
  <c r="D404" i="16"/>
  <c r="C404" i="16"/>
  <c r="A404" i="16"/>
  <c r="E408" i="17" l="1"/>
  <c r="A408" i="17"/>
  <c r="B409" i="17"/>
  <c r="G408" i="17"/>
  <c r="F408" i="17"/>
  <c r="D408" i="17"/>
  <c r="C408" i="17"/>
  <c r="B406" i="16"/>
  <c r="A405" i="16"/>
  <c r="E405" i="16"/>
  <c r="C405" i="16"/>
  <c r="F405" i="16"/>
  <c r="D405" i="16"/>
  <c r="G405" i="16"/>
  <c r="D409" i="17" l="1"/>
  <c r="C409" i="17"/>
  <c r="B410" i="17"/>
  <c r="G409" i="17"/>
  <c r="F409" i="17"/>
  <c r="A409" i="17"/>
  <c r="E409" i="17"/>
  <c r="A406" i="16"/>
  <c r="D406" i="16"/>
  <c r="E406" i="16"/>
  <c r="C406" i="16"/>
  <c r="B407" i="16"/>
  <c r="G406" i="16"/>
  <c r="F406" i="16"/>
  <c r="B411" i="17" l="1"/>
  <c r="F410" i="17"/>
  <c r="E410" i="17"/>
  <c r="D410" i="17"/>
  <c r="C410" i="17"/>
  <c r="A410" i="17"/>
  <c r="G410" i="17"/>
  <c r="C407" i="16"/>
  <c r="A407" i="16"/>
  <c r="B408" i="16"/>
  <c r="G407" i="16"/>
  <c r="F407" i="16"/>
  <c r="E407" i="16"/>
  <c r="D407" i="16"/>
  <c r="F411" i="17" l="1"/>
  <c r="E411" i="17"/>
  <c r="A411" i="17"/>
  <c r="B412" i="17"/>
  <c r="G411" i="17"/>
  <c r="D411" i="17"/>
  <c r="C411" i="17"/>
  <c r="D408" i="16"/>
  <c r="C408" i="16"/>
  <c r="F408" i="16"/>
  <c r="E408" i="16"/>
  <c r="A408" i="16"/>
  <c r="B409" i="16"/>
  <c r="G408" i="16"/>
  <c r="B413" i="17" l="1"/>
  <c r="F412" i="17"/>
  <c r="G412" i="17"/>
  <c r="D412" i="17"/>
  <c r="C412" i="17"/>
  <c r="E412" i="17"/>
  <c r="A412" i="17"/>
  <c r="E409" i="16"/>
  <c r="C409" i="16"/>
  <c r="G409" i="16"/>
  <c r="F409" i="16"/>
  <c r="A409" i="16"/>
  <c r="B410" i="16"/>
  <c r="D409" i="16"/>
  <c r="G413" i="17" l="1"/>
  <c r="F413" i="17"/>
  <c r="C413" i="17"/>
  <c r="A413" i="17"/>
  <c r="B414" i="17"/>
  <c r="E413" i="17"/>
  <c r="D413" i="17"/>
  <c r="F410" i="16"/>
  <c r="E410" i="16"/>
  <c r="B411" i="16"/>
  <c r="G410" i="16"/>
  <c r="D410" i="16"/>
  <c r="C410" i="16"/>
  <c r="A410" i="16"/>
  <c r="A414" i="17" l="1"/>
  <c r="F414" i="17"/>
  <c r="D414" i="17"/>
  <c r="C414" i="17"/>
  <c r="B415" i="17"/>
  <c r="G414" i="17"/>
  <c r="E414" i="17"/>
  <c r="G411" i="16"/>
  <c r="E411" i="16"/>
  <c r="A411" i="16"/>
  <c r="F411" i="16"/>
  <c r="D411" i="16"/>
  <c r="C411" i="16"/>
  <c r="B412" i="16"/>
  <c r="B416" i="17" l="1"/>
  <c r="G415" i="17"/>
  <c r="F415" i="17"/>
  <c r="E415" i="17"/>
  <c r="C415" i="17"/>
  <c r="D415" i="17"/>
  <c r="A415" i="17"/>
  <c r="G412" i="16"/>
  <c r="B413" i="16"/>
  <c r="F412" i="16"/>
  <c r="C412" i="16"/>
  <c r="A412" i="16"/>
  <c r="E412" i="16"/>
  <c r="D412" i="16"/>
  <c r="C416" i="17" l="1"/>
  <c r="E416" i="17"/>
  <c r="F416" i="17"/>
  <c r="D416" i="17"/>
  <c r="A416" i="17"/>
  <c r="B417" i="17"/>
  <c r="G416" i="17"/>
  <c r="A413" i="16"/>
  <c r="B414" i="16"/>
  <c r="G413" i="16"/>
  <c r="C413" i="16"/>
  <c r="F413" i="16"/>
  <c r="E413" i="16"/>
  <c r="D413" i="16"/>
  <c r="B418" i="17" l="1"/>
  <c r="G417" i="17"/>
  <c r="F417" i="17"/>
  <c r="E417" i="17"/>
  <c r="D417" i="17"/>
  <c r="C417" i="17"/>
  <c r="A417" i="17"/>
  <c r="B415" i="16"/>
  <c r="G414" i="16"/>
  <c r="F414" i="16"/>
  <c r="E414" i="16"/>
  <c r="D414" i="16"/>
  <c r="A414" i="16"/>
  <c r="C414" i="16"/>
  <c r="E418" i="17" l="1"/>
  <c r="D418" i="17"/>
  <c r="B419" i="17"/>
  <c r="F418" i="17"/>
  <c r="C418" i="17"/>
  <c r="G418" i="17"/>
  <c r="A418" i="17"/>
  <c r="C415" i="16"/>
  <c r="B416" i="16"/>
  <c r="E415" i="16"/>
  <c r="F415" i="16"/>
  <c r="A415" i="16"/>
  <c r="G415" i="16"/>
  <c r="D415" i="16"/>
  <c r="G419" i="17" l="1"/>
  <c r="F419" i="17"/>
  <c r="C419" i="17"/>
  <c r="B420" i="17"/>
  <c r="E419" i="17"/>
  <c r="D419" i="17"/>
  <c r="A419" i="17"/>
  <c r="D416" i="16"/>
  <c r="E416" i="16"/>
  <c r="C416" i="16"/>
  <c r="B417" i="16"/>
  <c r="G416" i="16"/>
  <c r="A416" i="16"/>
  <c r="F416" i="16"/>
  <c r="G420" i="17" l="1"/>
  <c r="F420" i="17"/>
  <c r="B421" i="17"/>
  <c r="D420" i="17"/>
  <c r="C420" i="17"/>
  <c r="A420" i="17"/>
  <c r="E420" i="17"/>
  <c r="E417" i="16"/>
  <c r="D417" i="16"/>
  <c r="G417" i="16"/>
  <c r="B418" i="16"/>
  <c r="F417" i="16"/>
  <c r="C417" i="16"/>
  <c r="A417" i="16"/>
  <c r="F421" i="17" l="1"/>
  <c r="C421" i="17"/>
  <c r="A421" i="17"/>
  <c r="G421" i="17"/>
  <c r="E421" i="17"/>
  <c r="D421" i="17"/>
  <c r="B422" i="17"/>
  <c r="F418" i="16"/>
  <c r="D418" i="16"/>
  <c r="E418" i="16"/>
  <c r="C418" i="16"/>
  <c r="A418" i="16"/>
  <c r="G418" i="16"/>
  <c r="B419" i="16"/>
  <c r="B423" i="17" l="1"/>
  <c r="C422" i="17"/>
  <c r="A422" i="17"/>
  <c r="G422" i="17"/>
  <c r="F422" i="17"/>
  <c r="E422" i="17"/>
  <c r="D422" i="17"/>
  <c r="G419" i="16"/>
  <c r="F419" i="16"/>
  <c r="B420" i="16"/>
  <c r="E419" i="16"/>
  <c r="D419" i="16"/>
  <c r="A419" i="16"/>
  <c r="C419" i="16"/>
  <c r="A423" i="17" l="1"/>
  <c r="G423" i="17"/>
  <c r="F423" i="17"/>
  <c r="E423" i="17"/>
  <c r="C423" i="17"/>
  <c r="B424" i="17"/>
  <c r="D423" i="17"/>
  <c r="F420" i="16"/>
  <c r="B421" i="16"/>
  <c r="D420" i="16"/>
  <c r="C420" i="16"/>
  <c r="A420" i="16"/>
  <c r="G420" i="16"/>
  <c r="E420" i="16"/>
  <c r="C424" i="17" l="1"/>
  <c r="B425" i="17"/>
  <c r="G424" i="17"/>
  <c r="E424" i="17"/>
  <c r="A424" i="17"/>
  <c r="F424" i="17"/>
  <c r="D424" i="17"/>
  <c r="B422" i="16"/>
  <c r="A421" i="16"/>
  <c r="F421" i="16"/>
  <c r="E421" i="16"/>
  <c r="D421" i="16"/>
  <c r="C421" i="16"/>
  <c r="G421" i="16"/>
  <c r="D425" i="17" l="1"/>
  <c r="C425" i="17"/>
  <c r="B426" i="17"/>
  <c r="G425" i="17"/>
  <c r="E425" i="17"/>
  <c r="A425" i="17"/>
  <c r="F425" i="17"/>
  <c r="A422" i="16"/>
  <c r="B423" i="16"/>
  <c r="D422" i="16"/>
  <c r="G422" i="16"/>
  <c r="C422" i="16"/>
  <c r="F422" i="16"/>
  <c r="E422" i="16"/>
  <c r="G426" i="17" l="1"/>
  <c r="D426" i="17"/>
  <c r="C426" i="17"/>
  <c r="A426" i="17"/>
  <c r="B427" i="17"/>
  <c r="F426" i="17"/>
  <c r="E426" i="17"/>
  <c r="C423" i="16"/>
  <c r="A423" i="16"/>
  <c r="D423" i="16"/>
  <c r="B424" i="16"/>
  <c r="G423" i="16"/>
  <c r="F423" i="16"/>
  <c r="E423" i="16"/>
  <c r="F427" i="17" l="1"/>
  <c r="E427" i="17"/>
  <c r="B428" i="17"/>
  <c r="G427" i="17"/>
  <c r="D427" i="17"/>
  <c r="C427" i="17"/>
  <c r="A427" i="17"/>
  <c r="D424" i="16"/>
  <c r="C424" i="16"/>
  <c r="F424" i="16"/>
  <c r="B425" i="16"/>
  <c r="G424" i="16"/>
  <c r="E424" i="16"/>
  <c r="A424" i="16"/>
  <c r="G428" i="17" l="1"/>
  <c r="F428" i="17"/>
  <c r="D428" i="17"/>
  <c r="B429" i="17"/>
  <c r="E428" i="17"/>
  <c r="C428" i="17"/>
  <c r="A428" i="17"/>
  <c r="E425" i="16"/>
  <c r="D425" i="16"/>
  <c r="C425" i="16"/>
  <c r="F425" i="16"/>
  <c r="A425" i="16"/>
  <c r="B426" i="16"/>
  <c r="G425" i="16"/>
  <c r="G429" i="17" l="1"/>
  <c r="D429" i="17"/>
  <c r="A429" i="17"/>
  <c r="B430" i="17"/>
  <c r="E429" i="17"/>
  <c r="C429" i="17"/>
  <c r="F429" i="17"/>
  <c r="F426" i="16"/>
  <c r="E426" i="16"/>
  <c r="G426" i="16"/>
  <c r="D426" i="16"/>
  <c r="A426" i="16"/>
  <c r="B427" i="16"/>
  <c r="C426" i="16"/>
  <c r="A430" i="17" l="1"/>
  <c r="B431" i="17"/>
  <c r="G430" i="17"/>
  <c r="D430" i="17"/>
  <c r="E430" i="17"/>
  <c r="C430" i="17"/>
  <c r="F430" i="17"/>
  <c r="G427" i="16"/>
  <c r="F427" i="16"/>
  <c r="E427" i="16"/>
  <c r="A427" i="16"/>
  <c r="D427" i="16"/>
  <c r="C427" i="16"/>
  <c r="B428" i="16"/>
  <c r="B432" i="17" l="1"/>
  <c r="E431" i="17"/>
  <c r="D431" i="17"/>
  <c r="C431" i="17"/>
  <c r="A431" i="17"/>
  <c r="F431" i="17"/>
  <c r="G431" i="17"/>
  <c r="G428" i="16"/>
  <c r="B429" i="16"/>
  <c r="F428" i="16"/>
  <c r="E428" i="16"/>
  <c r="D428" i="16"/>
  <c r="C428" i="16"/>
  <c r="A428" i="16"/>
  <c r="C432" i="17" l="1"/>
  <c r="A432" i="17"/>
  <c r="B433" i="17"/>
  <c r="G432" i="17"/>
  <c r="F432" i="17"/>
  <c r="D432" i="17"/>
  <c r="E432" i="17"/>
  <c r="A429" i="16"/>
  <c r="B430" i="16"/>
  <c r="G429" i="16"/>
  <c r="C429" i="16"/>
  <c r="E429" i="16"/>
  <c r="F429" i="16"/>
  <c r="D429" i="16"/>
  <c r="B434" i="17" l="1"/>
  <c r="G433" i="17"/>
  <c r="E433" i="17"/>
  <c r="D433" i="17"/>
  <c r="A433" i="17"/>
  <c r="F433" i="17"/>
  <c r="C433" i="17"/>
  <c r="B431" i="16"/>
  <c r="A430" i="16"/>
  <c r="E430" i="16"/>
  <c r="D430" i="16"/>
  <c r="G430" i="16"/>
  <c r="F430" i="16"/>
  <c r="C430" i="16"/>
  <c r="E434" i="17" l="1"/>
  <c r="D434" i="17"/>
  <c r="G434" i="17"/>
  <c r="A434" i="17"/>
  <c r="B435" i="17"/>
  <c r="F434" i="17"/>
  <c r="C434" i="17"/>
  <c r="C431" i="16"/>
  <c r="B432" i="16"/>
  <c r="E431" i="16"/>
  <c r="G431" i="16"/>
  <c r="F431" i="16"/>
  <c r="D431" i="16"/>
  <c r="A431" i="16"/>
  <c r="B436" i="17" l="1"/>
  <c r="F435" i="17"/>
  <c r="D435" i="17"/>
  <c r="C435" i="17"/>
  <c r="G435" i="17"/>
  <c r="A435" i="17"/>
  <c r="E435" i="17"/>
  <c r="D432" i="16"/>
  <c r="C432" i="16"/>
  <c r="B433" i="16"/>
  <c r="G432" i="16"/>
  <c r="F432" i="16"/>
  <c r="E432" i="16"/>
  <c r="A432" i="16"/>
  <c r="G436" i="17" l="1"/>
  <c r="F436" i="17"/>
  <c r="E436" i="17"/>
  <c r="D436" i="17"/>
  <c r="B437" i="17"/>
  <c r="C436" i="17"/>
  <c r="A436" i="17"/>
  <c r="E433" i="16"/>
  <c r="D433" i="16"/>
  <c r="G433" i="16"/>
  <c r="B434" i="16"/>
  <c r="F433" i="16"/>
  <c r="C433" i="16"/>
  <c r="A433" i="16"/>
  <c r="D437" i="17" l="1"/>
  <c r="A437" i="17"/>
  <c r="F437" i="17"/>
  <c r="C437" i="17"/>
  <c r="B438" i="17"/>
  <c r="G437" i="17"/>
  <c r="E437" i="17"/>
  <c r="F434" i="16"/>
  <c r="E434" i="16"/>
  <c r="D434" i="16"/>
  <c r="A434" i="16"/>
  <c r="B435" i="16"/>
  <c r="G434" i="16"/>
  <c r="C434" i="16"/>
  <c r="B439" i="17" l="1"/>
  <c r="F438" i="17"/>
  <c r="G438" i="17"/>
  <c r="E438" i="17"/>
  <c r="D438" i="17"/>
  <c r="C438" i="17"/>
  <c r="A438" i="17"/>
  <c r="G435" i="16"/>
  <c r="F435" i="16"/>
  <c r="B436" i="16"/>
  <c r="E435" i="16"/>
  <c r="D435" i="16"/>
  <c r="A435" i="16"/>
  <c r="C435" i="16"/>
  <c r="A439" i="17" l="1"/>
  <c r="E439" i="17"/>
  <c r="D439" i="17"/>
  <c r="C439" i="17"/>
  <c r="G439" i="17"/>
  <c r="B440" i="17"/>
  <c r="F439" i="17"/>
  <c r="G436" i="16"/>
  <c r="F436" i="16"/>
  <c r="B437" i="16"/>
  <c r="D436" i="16"/>
  <c r="C436" i="16"/>
  <c r="A436" i="16"/>
  <c r="E436" i="16"/>
  <c r="A440" i="17" l="1"/>
  <c r="F440" i="17"/>
  <c r="E440" i="17"/>
  <c r="D440" i="17"/>
  <c r="C440" i="17"/>
  <c r="B441" i="17"/>
  <c r="G440" i="17"/>
  <c r="B438" i="16"/>
  <c r="A437" i="16"/>
  <c r="F437" i="16"/>
  <c r="E437" i="16"/>
  <c r="G437" i="16"/>
  <c r="D437" i="16"/>
  <c r="C437" i="16"/>
  <c r="D441" i="17" l="1"/>
  <c r="C441" i="17"/>
  <c r="B442" i="17"/>
  <c r="G441" i="17"/>
  <c r="E441" i="17"/>
  <c r="A441" i="17"/>
  <c r="F441" i="17"/>
  <c r="A438" i="16"/>
  <c r="B439" i="16"/>
  <c r="D438" i="16"/>
  <c r="E438" i="16"/>
  <c r="G438" i="16"/>
  <c r="F438" i="16"/>
  <c r="C438" i="16"/>
  <c r="E442" i="17" l="1"/>
  <c r="A442" i="17"/>
  <c r="G442" i="17"/>
  <c r="F442" i="17"/>
  <c r="B443" i="17"/>
  <c r="D442" i="17"/>
  <c r="C442" i="17"/>
  <c r="C439" i="16"/>
  <c r="A439" i="16"/>
  <c r="B440" i="16"/>
  <c r="G439" i="16"/>
  <c r="F439" i="16"/>
  <c r="E439" i="16"/>
  <c r="D439" i="16"/>
  <c r="F443" i="17" l="1"/>
  <c r="E443" i="17"/>
  <c r="B444" i="17"/>
  <c r="G443" i="17"/>
  <c r="C443" i="17"/>
  <c r="A443" i="17"/>
  <c r="D443" i="17"/>
  <c r="D440" i="16"/>
  <c r="C440" i="16"/>
  <c r="A440" i="16"/>
  <c r="F440" i="16"/>
  <c r="G440" i="16"/>
  <c r="E440" i="16"/>
  <c r="B441" i="16"/>
  <c r="B445" i="17" l="1"/>
  <c r="F444" i="17"/>
  <c r="E444" i="17"/>
  <c r="D444" i="17"/>
  <c r="G444" i="17"/>
  <c r="C444" i="17"/>
  <c r="A444" i="17"/>
  <c r="E441" i="16"/>
  <c r="D441" i="16"/>
  <c r="C441" i="16"/>
  <c r="G441" i="16"/>
  <c r="F441" i="16"/>
  <c r="A441" i="16"/>
  <c r="B442" i="16"/>
  <c r="G445" i="17" l="1"/>
  <c r="C445" i="17"/>
  <c r="D445" i="17"/>
  <c r="E445" i="17"/>
  <c r="A445" i="17"/>
  <c r="B446" i="17"/>
  <c r="F445" i="17"/>
  <c r="F442" i="16"/>
  <c r="E442" i="16"/>
  <c r="C442" i="16"/>
  <c r="D442" i="16"/>
  <c r="B443" i="16"/>
  <c r="G442" i="16"/>
  <c r="A442" i="16"/>
  <c r="A446" i="17" l="1"/>
  <c r="B447" i="17"/>
  <c r="F446" i="17"/>
  <c r="E446" i="17"/>
  <c r="D446" i="17"/>
  <c r="C446" i="17"/>
  <c r="G446" i="17"/>
  <c r="G443" i="16"/>
  <c r="F443" i="16"/>
  <c r="E443" i="16"/>
  <c r="A443" i="16"/>
  <c r="B444" i="16"/>
  <c r="D443" i="16"/>
  <c r="C443" i="16"/>
  <c r="B448" i="17" l="1"/>
  <c r="F447" i="17"/>
  <c r="C447" i="17"/>
  <c r="A447" i="17"/>
  <c r="G447" i="17"/>
  <c r="D447" i="17"/>
  <c r="E447" i="17"/>
  <c r="G444" i="16"/>
  <c r="E444" i="16"/>
  <c r="F444" i="16"/>
  <c r="C444" i="16"/>
  <c r="A444" i="16"/>
  <c r="D444" i="16"/>
  <c r="B445" i="16"/>
  <c r="C448" i="17" l="1"/>
  <c r="G448" i="17"/>
  <c r="E448" i="17"/>
  <c r="D448" i="17"/>
  <c r="A448" i="17"/>
  <c r="B449" i="17"/>
  <c r="F448" i="17"/>
  <c r="A445" i="16"/>
  <c r="B446" i="16"/>
  <c r="G445" i="16"/>
  <c r="C445" i="16"/>
  <c r="F445" i="16"/>
  <c r="E445" i="16"/>
  <c r="D445" i="16"/>
  <c r="G449" i="17" l="1"/>
  <c r="F449" i="17"/>
  <c r="E449" i="17"/>
  <c r="C449" i="17"/>
  <c r="B450" i="17"/>
  <c r="D449" i="17"/>
  <c r="A449" i="17"/>
  <c r="B447" i="16"/>
  <c r="G446" i="16"/>
  <c r="A446" i="16"/>
  <c r="E446" i="16"/>
  <c r="F446" i="16"/>
  <c r="D446" i="16"/>
  <c r="C446" i="16"/>
  <c r="E450" i="17" l="1"/>
  <c r="D450" i="17"/>
  <c r="C450" i="17"/>
  <c r="B451" i="17"/>
  <c r="G450" i="17"/>
  <c r="F450" i="17"/>
  <c r="A450" i="17"/>
  <c r="C447" i="16"/>
  <c r="B448" i="16"/>
  <c r="E447" i="16"/>
  <c r="G447" i="16"/>
  <c r="F447" i="16"/>
  <c r="D447" i="16"/>
  <c r="A447" i="16"/>
  <c r="B452" i="17" l="1"/>
  <c r="G451" i="17"/>
  <c r="F451" i="17"/>
  <c r="E451" i="17"/>
  <c r="D451" i="17"/>
  <c r="C451" i="17"/>
  <c r="A451" i="17"/>
  <c r="B449" i="16"/>
  <c r="D448" i="16"/>
  <c r="C448" i="16"/>
  <c r="G448" i="16"/>
  <c r="E448" i="16"/>
  <c r="A448" i="16"/>
  <c r="F448" i="16"/>
  <c r="G452" i="17" l="1"/>
  <c r="F452" i="17"/>
  <c r="B453" i="17"/>
  <c r="D452" i="17"/>
  <c r="C452" i="17"/>
  <c r="E452" i="17"/>
  <c r="A452" i="17"/>
  <c r="E449" i="16"/>
  <c r="D449" i="16"/>
  <c r="G449" i="16"/>
  <c r="F449" i="16"/>
  <c r="B450" i="16"/>
  <c r="C449" i="16"/>
  <c r="A449" i="16"/>
  <c r="C453" i="17" l="1"/>
  <c r="B454" i="17"/>
  <c r="F453" i="17"/>
  <c r="D453" i="17"/>
  <c r="A453" i="17"/>
  <c r="E453" i="17"/>
  <c r="G453" i="17"/>
  <c r="F450" i="16"/>
  <c r="E450" i="16"/>
  <c r="D450" i="16"/>
  <c r="A450" i="16"/>
  <c r="G450" i="16"/>
  <c r="B451" i="16"/>
  <c r="C450" i="16"/>
  <c r="B455" i="17" l="1"/>
  <c r="G454" i="17"/>
  <c r="F454" i="17"/>
  <c r="D454" i="17"/>
  <c r="C454" i="17"/>
  <c r="A454" i="17"/>
  <c r="E454" i="17"/>
  <c r="G451" i="16"/>
  <c r="F451" i="16"/>
  <c r="D451" i="16"/>
  <c r="B452" i="16"/>
  <c r="E451" i="16"/>
  <c r="C451" i="16"/>
  <c r="A451" i="16"/>
  <c r="A455" i="17" l="1"/>
  <c r="F455" i="17"/>
  <c r="C455" i="17"/>
  <c r="B456" i="17"/>
  <c r="G455" i="17"/>
  <c r="D455" i="17"/>
  <c r="E455" i="17"/>
  <c r="G452" i="16"/>
  <c r="F452" i="16"/>
  <c r="B453" i="16"/>
  <c r="D452" i="16"/>
  <c r="C452" i="16"/>
  <c r="A452" i="16"/>
  <c r="E452" i="16"/>
  <c r="G456" i="17" l="1"/>
  <c r="E456" i="17"/>
  <c r="F456" i="17"/>
  <c r="D456" i="17"/>
  <c r="C456" i="17"/>
  <c r="B457" i="17"/>
  <c r="A456" i="17"/>
  <c r="B454" i="16"/>
  <c r="F453" i="16"/>
  <c r="A453" i="16"/>
  <c r="G453" i="16"/>
  <c r="E453" i="16"/>
  <c r="D453" i="16"/>
  <c r="C453" i="16"/>
  <c r="D457" i="17" l="1"/>
  <c r="C457" i="17"/>
  <c r="G457" i="17"/>
  <c r="F457" i="17"/>
  <c r="E457" i="17"/>
  <c r="A457" i="17"/>
  <c r="B458" i="17"/>
  <c r="A454" i="16"/>
  <c r="B455" i="16"/>
  <c r="D454" i="16"/>
  <c r="G454" i="16"/>
  <c r="F454" i="16"/>
  <c r="C454" i="16"/>
  <c r="E454" i="16"/>
  <c r="C458" i="17" l="1"/>
  <c r="B459" i="17"/>
  <c r="A458" i="17"/>
  <c r="G458" i="17"/>
  <c r="F458" i="17"/>
  <c r="E458" i="17"/>
  <c r="D458" i="17"/>
  <c r="C455" i="16"/>
  <c r="A455" i="16"/>
  <c r="B456" i="16"/>
  <c r="G455" i="16"/>
  <c r="F455" i="16"/>
  <c r="E455" i="16"/>
  <c r="D455" i="16"/>
  <c r="F459" i="17" l="1"/>
  <c r="E459" i="17"/>
  <c r="B460" i="17"/>
  <c r="G459" i="17"/>
  <c r="D459" i="17"/>
  <c r="C459" i="17"/>
  <c r="A459" i="17"/>
  <c r="D456" i="16"/>
  <c r="C456" i="16"/>
  <c r="A456" i="16"/>
  <c r="F456" i="16"/>
  <c r="E456" i="16"/>
  <c r="B457" i="16"/>
  <c r="G456" i="16"/>
  <c r="G460" i="17" l="1"/>
  <c r="D460" i="17"/>
  <c r="C460" i="17"/>
  <c r="B461" i="17"/>
  <c r="E460" i="17"/>
  <c r="F460" i="17"/>
  <c r="A460" i="17"/>
  <c r="E457" i="16"/>
  <c r="D457" i="16"/>
  <c r="C457" i="16"/>
  <c r="G457" i="16"/>
  <c r="A457" i="16"/>
  <c r="B458" i="16"/>
  <c r="F457" i="16"/>
  <c r="G461" i="17" l="1"/>
  <c r="F461" i="17"/>
  <c r="B462" i="17"/>
  <c r="D461" i="17"/>
  <c r="C461" i="17"/>
  <c r="A461" i="17"/>
  <c r="E461" i="17"/>
  <c r="F458" i="16"/>
  <c r="E458" i="16"/>
  <c r="C458" i="16"/>
  <c r="A458" i="16"/>
  <c r="B459" i="16"/>
  <c r="G458" i="16"/>
  <c r="D458" i="16"/>
  <c r="A462" i="17" l="1"/>
  <c r="G462" i="17"/>
  <c r="F462" i="17"/>
  <c r="D462" i="17"/>
  <c r="C462" i="17"/>
  <c r="B463" i="17"/>
  <c r="E462" i="17"/>
  <c r="G459" i="16"/>
  <c r="F459" i="16"/>
  <c r="E459" i="16"/>
  <c r="A459" i="16"/>
  <c r="B460" i="16"/>
  <c r="D459" i="16"/>
  <c r="C459" i="16"/>
  <c r="B464" i="17" l="1"/>
  <c r="D463" i="17"/>
  <c r="A463" i="17"/>
  <c r="G463" i="17"/>
  <c r="F463" i="17"/>
  <c r="C463" i="17"/>
  <c r="E463" i="17"/>
  <c r="G460" i="16"/>
  <c r="E460" i="16"/>
  <c r="B461" i="16"/>
  <c r="D460" i="16"/>
  <c r="C460" i="16"/>
  <c r="A460" i="16"/>
  <c r="F460" i="16"/>
  <c r="C464" i="17" l="1"/>
  <c r="G464" i="17"/>
  <c r="E464" i="17"/>
  <c r="F464" i="17"/>
  <c r="A464" i="17"/>
  <c r="D464" i="17"/>
  <c r="B465" i="17"/>
  <c r="A461" i="16"/>
  <c r="B462" i="16"/>
  <c r="G461" i="16"/>
  <c r="C461" i="16"/>
  <c r="F461" i="16"/>
  <c r="D461" i="16"/>
  <c r="E461" i="16"/>
  <c r="E465" i="17" l="1"/>
  <c r="D465" i="17"/>
  <c r="C465" i="17"/>
  <c r="A465" i="17"/>
  <c r="B466" i="17"/>
  <c r="G465" i="17"/>
  <c r="F465" i="17"/>
  <c r="B463" i="16"/>
  <c r="G462" i="16"/>
  <c r="A462" i="16"/>
  <c r="C462" i="16"/>
  <c r="F462" i="16"/>
  <c r="D462" i="16"/>
  <c r="E462" i="16"/>
  <c r="E466" i="17" l="1"/>
  <c r="D466" i="17"/>
  <c r="A466" i="17"/>
  <c r="B467" i="17"/>
  <c r="G466" i="17"/>
  <c r="C466" i="17"/>
  <c r="F466" i="17"/>
  <c r="C463" i="16"/>
  <c r="B464" i="16"/>
  <c r="E463" i="16"/>
  <c r="G463" i="16"/>
  <c r="F463" i="16"/>
  <c r="A463" i="16"/>
  <c r="D463" i="16"/>
  <c r="B468" i="17" l="1"/>
  <c r="G467" i="17"/>
  <c r="E467" i="17"/>
  <c r="D467" i="17"/>
  <c r="F467" i="17"/>
  <c r="A467" i="17"/>
  <c r="C467" i="17"/>
  <c r="B465" i="16"/>
  <c r="D464" i="16"/>
  <c r="C464" i="16"/>
  <c r="F464" i="16"/>
  <c r="E464" i="16"/>
  <c r="A464" i="16"/>
  <c r="G464" i="16"/>
  <c r="G468" i="17" l="1"/>
  <c r="F468" i="17"/>
  <c r="E468" i="17"/>
  <c r="A468" i="17"/>
  <c r="B469" i="17"/>
  <c r="D468" i="17"/>
  <c r="C468" i="17"/>
  <c r="E465" i="16"/>
  <c r="D465" i="16"/>
  <c r="G465" i="16"/>
  <c r="B466" i="16"/>
  <c r="A465" i="16"/>
  <c r="C465" i="16"/>
  <c r="F465" i="16"/>
  <c r="B470" i="17" l="1"/>
  <c r="F469" i="17"/>
  <c r="G469" i="17"/>
  <c r="D469" i="17"/>
  <c r="A469" i="17"/>
  <c r="E469" i="17"/>
  <c r="C469" i="17"/>
  <c r="F466" i="16"/>
  <c r="E466" i="16"/>
  <c r="D466" i="16"/>
  <c r="A466" i="16"/>
  <c r="B467" i="16"/>
  <c r="C466" i="16"/>
  <c r="G466" i="16"/>
  <c r="B471" i="17" l="1"/>
  <c r="F470" i="17"/>
  <c r="E470" i="17"/>
  <c r="D470" i="17"/>
  <c r="A470" i="17"/>
  <c r="G470" i="17"/>
  <c r="C470" i="17"/>
  <c r="G467" i="16"/>
  <c r="F467" i="16"/>
  <c r="D467" i="16"/>
  <c r="B468" i="16"/>
  <c r="E467" i="16"/>
  <c r="A467" i="16"/>
  <c r="C467" i="16"/>
  <c r="A471" i="17" l="1"/>
  <c r="D471" i="17"/>
  <c r="F471" i="17"/>
  <c r="C471" i="17"/>
  <c r="B472" i="17"/>
  <c r="G471" i="17"/>
  <c r="E471" i="17"/>
  <c r="G468" i="16"/>
  <c r="F468" i="16"/>
  <c r="E468" i="16"/>
  <c r="D468" i="16"/>
  <c r="C468" i="16"/>
  <c r="A468" i="16"/>
  <c r="B469" i="16"/>
  <c r="B473" i="17" l="1"/>
  <c r="F472" i="17"/>
  <c r="E472" i="17"/>
  <c r="C472" i="17"/>
  <c r="G472" i="17"/>
  <c r="D472" i="17"/>
  <c r="A472" i="17"/>
  <c r="B470" i="16"/>
  <c r="F469" i="16"/>
  <c r="A469" i="16"/>
  <c r="G469" i="16"/>
  <c r="C469" i="16"/>
  <c r="E469" i="16"/>
  <c r="D469" i="16"/>
  <c r="D473" i="17" l="1"/>
  <c r="C473" i="17"/>
  <c r="E473" i="17"/>
  <c r="A473" i="17"/>
  <c r="G473" i="17"/>
  <c r="F473" i="17"/>
  <c r="B474" i="17"/>
  <c r="A470" i="16"/>
  <c r="B471" i="16"/>
  <c r="D470" i="16"/>
  <c r="C470" i="16"/>
  <c r="G470" i="16"/>
  <c r="F470" i="16"/>
  <c r="E470" i="16"/>
  <c r="A474" i="17" l="1"/>
  <c r="B475" i="17"/>
  <c r="G474" i="17"/>
  <c r="F474" i="17"/>
  <c r="E474" i="17"/>
  <c r="C474" i="17"/>
  <c r="D474" i="17"/>
  <c r="C471" i="16"/>
  <c r="A471" i="16"/>
  <c r="B472" i="16"/>
  <c r="G471" i="16"/>
  <c r="F471" i="16"/>
  <c r="D471" i="16"/>
  <c r="E471" i="16"/>
  <c r="F475" i="17" l="1"/>
  <c r="E475" i="17"/>
  <c r="B476" i="17"/>
  <c r="G475" i="17"/>
  <c r="C475" i="17"/>
  <c r="D475" i="17"/>
  <c r="A475" i="17"/>
  <c r="D472" i="16"/>
  <c r="C472" i="16"/>
  <c r="A472" i="16"/>
  <c r="F472" i="16"/>
  <c r="B473" i="16"/>
  <c r="G472" i="16"/>
  <c r="E472" i="16"/>
  <c r="E476" i="17" l="1"/>
  <c r="A476" i="17"/>
  <c r="D476" i="17"/>
  <c r="C476" i="17"/>
  <c r="G476" i="17"/>
  <c r="F476" i="17"/>
  <c r="B477" i="17"/>
  <c r="E473" i="16"/>
  <c r="D473" i="16"/>
  <c r="C473" i="16"/>
  <c r="B474" i="16"/>
  <c r="F473" i="16"/>
  <c r="A473" i="16"/>
  <c r="G473" i="16"/>
  <c r="G477" i="17" l="1"/>
  <c r="B478" i="17"/>
  <c r="F477" i="17"/>
  <c r="D477" i="17"/>
  <c r="E477" i="17"/>
  <c r="C477" i="17"/>
  <c r="A477" i="17"/>
  <c r="F474" i="16"/>
  <c r="E474" i="16"/>
  <c r="C474" i="16"/>
  <c r="A474" i="16"/>
  <c r="B475" i="16"/>
  <c r="G474" i="16"/>
  <c r="D474" i="16"/>
  <c r="A478" i="17" l="1"/>
  <c r="B479" i="17"/>
  <c r="F478" i="17"/>
  <c r="E478" i="17"/>
  <c r="D478" i="17"/>
  <c r="C478" i="17"/>
  <c r="G478" i="17"/>
  <c r="G475" i="16"/>
  <c r="F475" i="16"/>
  <c r="E475" i="16"/>
  <c r="A475" i="16"/>
  <c r="B476" i="16"/>
  <c r="C475" i="16"/>
  <c r="D475" i="16"/>
  <c r="B480" i="17" l="1"/>
  <c r="G479" i="17"/>
  <c r="F479" i="17"/>
  <c r="E479" i="17"/>
  <c r="D479" i="17"/>
  <c r="A479" i="17"/>
  <c r="C479" i="17"/>
  <c r="G476" i="16"/>
  <c r="E476" i="16"/>
  <c r="F476" i="16"/>
  <c r="D476" i="16"/>
  <c r="C476" i="16"/>
  <c r="A476" i="16"/>
  <c r="B477" i="16"/>
  <c r="C480" i="17" l="1"/>
  <c r="B481" i="17"/>
  <c r="F480" i="17"/>
  <c r="E480" i="17"/>
  <c r="A480" i="17"/>
  <c r="G480" i="17"/>
  <c r="D480" i="17"/>
  <c r="A477" i="16"/>
  <c r="B478" i="16"/>
  <c r="G477" i="16"/>
  <c r="C477" i="16"/>
  <c r="D477" i="16"/>
  <c r="E477" i="16"/>
  <c r="F477" i="16"/>
  <c r="F481" i="17" l="1"/>
  <c r="C481" i="17"/>
  <c r="A481" i="17"/>
  <c r="B482" i="17"/>
  <c r="G481" i="17"/>
  <c r="E481" i="17"/>
  <c r="D481" i="17"/>
  <c r="B479" i="16"/>
  <c r="G478" i="16"/>
  <c r="A478" i="16"/>
  <c r="D478" i="16"/>
  <c r="C478" i="16"/>
  <c r="F478" i="16"/>
  <c r="E478" i="16"/>
  <c r="E482" i="17" l="1"/>
  <c r="D482" i="17"/>
  <c r="B483" i="17"/>
  <c r="G482" i="17"/>
  <c r="F482" i="17"/>
  <c r="C482" i="17"/>
  <c r="A482" i="17"/>
  <c r="C479" i="16"/>
  <c r="B480" i="16"/>
  <c r="E479" i="16"/>
  <c r="G479" i="16"/>
  <c r="D479" i="16"/>
  <c r="A479" i="16"/>
  <c r="F479" i="16"/>
  <c r="G483" i="17" l="1"/>
  <c r="F483" i="17"/>
  <c r="E483" i="17"/>
  <c r="C483" i="17"/>
  <c r="B484" i="17"/>
  <c r="D483" i="17"/>
  <c r="A483" i="17"/>
  <c r="B481" i="16"/>
  <c r="D480" i="16"/>
  <c r="C480" i="16"/>
  <c r="G480" i="16"/>
  <c r="F480" i="16"/>
  <c r="E480" i="16"/>
  <c r="A480" i="16"/>
  <c r="G484" i="17" l="1"/>
  <c r="F484" i="17"/>
  <c r="C484" i="17"/>
  <c r="E484" i="17"/>
  <c r="D484" i="17"/>
  <c r="B485" i="17"/>
  <c r="A484" i="17"/>
  <c r="E481" i="16"/>
  <c r="D481" i="16"/>
  <c r="G481" i="16"/>
  <c r="B482" i="16"/>
  <c r="C481" i="16"/>
  <c r="F481" i="16"/>
  <c r="A481" i="16"/>
  <c r="B486" i="17" l="1"/>
  <c r="G485" i="17"/>
  <c r="F485" i="17"/>
  <c r="D485" i="17"/>
  <c r="C485" i="17"/>
  <c r="A485" i="17"/>
  <c r="E485" i="17"/>
  <c r="F482" i="16"/>
  <c r="E482" i="16"/>
  <c r="D482" i="16"/>
  <c r="C482" i="16"/>
  <c r="B483" i="16"/>
  <c r="G482" i="16"/>
  <c r="A482" i="16"/>
  <c r="B487" i="17" l="1"/>
  <c r="G486" i="17"/>
  <c r="D486" i="17"/>
  <c r="C486" i="17"/>
  <c r="A486" i="17"/>
  <c r="F486" i="17"/>
  <c r="E486" i="17"/>
  <c r="G483" i="16"/>
  <c r="F483" i="16"/>
  <c r="D483" i="16"/>
  <c r="B484" i="16"/>
  <c r="C483" i="16"/>
  <c r="E483" i="16"/>
  <c r="A483" i="16"/>
  <c r="A487" i="17" l="1"/>
  <c r="G487" i="17"/>
  <c r="E487" i="17"/>
  <c r="D487" i="17"/>
  <c r="C487" i="17"/>
  <c r="B488" i="17"/>
  <c r="F487" i="17"/>
  <c r="G484" i="16"/>
  <c r="F484" i="16"/>
  <c r="B485" i="16"/>
  <c r="E484" i="16"/>
  <c r="D484" i="16"/>
  <c r="C484" i="16"/>
  <c r="A484" i="16"/>
  <c r="G488" i="17" l="1"/>
  <c r="F488" i="17"/>
  <c r="D488" i="17"/>
  <c r="C488" i="17"/>
  <c r="A488" i="17"/>
  <c r="B489" i="17"/>
  <c r="E488" i="17"/>
  <c r="B486" i="16"/>
  <c r="F485" i="16"/>
  <c r="A485" i="16"/>
  <c r="D485" i="16"/>
  <c r="G485" i="16"/>
  <c r="E485" i="16"/>
  <c r="C485" i="16"/>
  <c r="D489" i="17" l="1"/>
  <c r="C489" i="17"/>
  <c r="F489" i="17"/>
  <c r="A489" i="17"/>
  <c r="B490" i="17"/>
  <c r="G489" i="17"/>
  <c r="E489" i="17"/>
  <c r="A486" i="16"/>
  <c r="B487" i="16"/>
  <c r="D486" i="16"/>
  <c r="E486" i="16"/>
  <c r="C486" i="16"/>
  <c r="F486" i="16"/>
  <c r="G486" i="16"/>
  <c r="G490" i="17" l="1"/>
  <c r="E490" i="17"/>
  <c r="A490" i="17"/>
  <c r="B491" i="17"/>
  <c r="F490" i="17"/>
  <c r="C490" i="17"/>
  <c r="D490" i="17"/>
  <c r="C487" i="16"/>
  <c r="A487" i="16"/>
  <c r="B488" i="16"/>
  <c r="G487" i="16"/>
  <c r="E487" i="16"/>
  <c r="D487" i="16"/>
  <c r="F487" i="16"/>
  <c r="F491" i="17" l="1"/>
  <c r="E491" i="17"/>
  <c r="G491" i="17"/>
  <c r="D491" i="17"/>
  <c r="C491" i="17"/>
  <c r="A491" i="17"/>
  <c r="B492" i="17"/>
  <c r="D488" i="16"/>
  <c r="C488" i="16"/>
  <c r="A488" i="16"/>
  <c r="F488" i="16"/>
  <c r="G488" i="16"/>
  <c r="E488" i="16"/>
  <c r="B489" i="16"/>
  <c r="C492" i="17" l="1"/>
  <c r="B493" i="17"/>
  <c r="F492" i="17"/>
  <c r="D492" i="17"/>
  <c r="A492" i="17"/>
  <c r="G492" i="17"/>
  <c r="E492" i="17"/>
  <c r="E489" i="16"/>
  <c r="D489" i="16"/>
  <c r="C489" i="16"/>
  <c r="B490" i="16"/>
  <c r="F489" i="16"/>
  <c r="A489" i="16"/>
  <c r="G489" i="16"/>
  <c r="G493" i="17" l="1"/>
  <c r="B494" i="17"/>
  <c r="E493" i="17"/>
  <c r="D493" i="17"/>
  <c r="C493" i="17"/>
  <c r="F493" i="17"/>
  <c r="A493" i="17"/>
  <c r="F490" i="16"/>
  <c r="E490" i="16"/>
  <c r="C490" i="16"/>
  <c r="D490" i="16"/>
  <c r="B491" i="16"/>
  <c r="G490" i="16"/>
  <c r="A490" i="16"/>
  <c r="A494" i="17" l="1"/>
  <c r="G494" i="17"/>
  <c r="D494" i="17"/>
  <c r="C494" i="17"/>
  <c r="B495" i="17"/>
  <c r="F494" i="17"/>
  <c r="E494" i="17"/>
  <c r="G491" i="16"/>
  <c r="F491" i="16"/>
  <c r="E491" i="16"/>
  <c r="A491" i="16"/>
  <c r="B492" i="16"/>
  <c r="D491" i="16"/>
  <c r="C491" i="16"/>
  <c r="B496" i="17" l="1"/>
  <c r="G495" i="17"/>
  <c r="F495" i="17"/>
  <c r="D495" i="17"/>
  <c r="C495" i="17"/>
  <c r="A495" i="17"/>
  <c r="E495" i="17"/>
  <c r="G492" i="16"/>
  <c r="E492" i="16"/>
  <c r="B493" i="16"/>
  <c r="F492" i="16"/>
  <c r="D492" i="16"/>
  <c r="C492" i="16"/>
  <c r="A492" i="16"/>
  <c r="C496" i="17" l="1"/>
  <c r="G496" i="17"/>
  <c r="F496" i="17"/>
  <c r="D496" i="17"/>
  <c r="A496" i="17"/>
  <c r="B497" i="17"/>
  <c r="E496" i="17"/>
  <c r="A493" i="16"/>
  <c r="B494" i="16"/>
  <c r="G493" i="16"/>
  <c r="C493" i="16"/>
  <c r="E493" i="16"/>
  <c r="F493" i="16"/>
  <c r="D493" i="16"/>
  <c r="D497" i="17" l="1"/>
  <c r="A497" i="17"/>
  <c r="B498" i="17"/>
  <c r="G497" i="17"/>
  <c r="E497" i="17"/>
  <c r="C497" i="17"/>
  <c r="F497" i="17"/>
  <c r="B495" i="16"/>
  <c r="G494" i="16"/>
  <c r="A494" i="16"/>
  <c r="E494" i="16"/>
  <c r="D494" i="16"/>
  <c r="F494" i="16"/>
  <c r="C494" i="16"/>
  <c r="E498" i="17" l="1"/>
  <c r="D498" i="17"/>
  <c r="G498" i="17"/>
  <c r="F498" i="17"/>
  <c r="C498" i="17"/>
  <c r="B499" i="17"/>
  <c r="A498" i="17"/>
  <c r="C495" i="16"/>
  <c r="B496" i="16"/>
  <c r="G495" i="16"/>
  <c r="F495" i="16"/>
  <c r="E495" i="16"/>
  <c r="D495" i="16"/>
  <c r="A495" i="16"/>
  <c r="E499" i="17" l="1"/>
  <c r="D499" i="17"/>
  <c r="C499" i="17"/>
  <c r="A499" i="17"/>
  <c r="G499" i="17"/>
  <c r="F499" i="17"/>
  <c r="B500" i="17"/>
  <c r="B497" i="16"/>
  <c r="D496" i="16"/>
  <c r="C496" i="16"/>
  <c r="G496" i="16"/>
  <c r="F496" i="16"/>
  <c r="E496" i="16"/>
  <c r="A496" i="16"/>
  <c r="G500" i="17" l="1"/>
  <c r="F500" i="17"/>
  <c r="A500" i="17"/>
  <c r="C500" i="17"/>
  <c r="E500" i="17"/>
  <c r="D500" i="17"/>
  <c r="E497" i="16"/>
  <c r="D497" i="16"/>
  <c r="B498" i="16"/>
  <c r="G497" i="16"/>
  <c r="F497" i="16"/>
  <c r="C497" i="16"/>
  <c r="A497" i="16"/>
  <c r="F498" i="16" l="1"/>
  <c r="E498" i="16"/>
  <c r="D498" i="16"/>
  <c r="A498" i="16"/>
  <c r="G498" i="16"/>
  <c r="B499" i="16"/>
  <c r="C498" i="16"/>
  <c r="G499" i="16" l="1"/>
  <c r="F499" i="16"/>
  <c r="D499" i="16"/>
  <c r="E499" i="16"/>
  <c r="C499" i="16"/>
  <c r="A499" i="16"/>
  <c r="S15" i="11" l="1"/>
  <c r="S16" i="11"/>
  <c r="S17" i="11"/>
  <c r="Q15" i="11"/>
  <c r="Q16" i="11"/>
  <c r="Q17" i="11"/>
  <c r="O15" i="11"/>
  <c r="O16" i="11"/>
  <c r="O17" i="11"/>
  <c r="U35" i="11"/>
  <c r="U26" i="11"/>
  <c r="U28" i="11"/>
  <c r="U29" i="11"/>
  <c r="U30" i="11"/>
  <c r="U32" i="11"/>
  <c r="U33" i="11"/>
  <c r="U34" i="11"/>
  <c r="U25" i="11"/>
  <c r="U19" i="11"/>
  <c r="U20" i="11"/>
  <c r="U21" i="11"/>
  <c r="U18" i="11"/>
  <c r="S35" i="11"/>
  <c r="T28" i="11"/>
  <c r="T29" i="11"/>
  <c r="T30" i="11"/>
  <c r="T32" i="11"/>
  <c r="T33" i="11"/>
  <c r="T34" i="11"/>
  <c r="T26" i="11"/>
  <c r="T25" i="11"/>
  <c r="Q35" i="11"/>
  <c r="R26" i="11"/>
  <c r="R28" i="11"/>
  <c r="R29" i="11"/>
  <c r="R32" i="11"/>
  <c r="R33" i="11"/>
  <c r="R34" i="11"/>
  <c r="R25" i="11"/>
  <c r="Q26" i="11"/>
  <c r="Q28" i="11"/>
  <c r="Q29" i="11"/>
  <c r="Q32" i="11"/>
  <c r="Q33" i="11"/>
  <c r="Q34" i="11"/>
  <c r="Q25" i="11"/>
  <c r="R19" i="11"/>
  <c r="R20" i="11"/>
  <c r="R21" i="11"/>
  <c r="R18" i="11"/>
  <c r="Q19" i="11"/>
  <c r="Q20" i="11"/>
  <c r="Q21" i="11"/>
  <c r="Q18" i="11"/>
  <c r="O26" i="11"/>
  <c r="O28" i="11"/>
  <c r="O29" i="11"/>
  <c r="O32" i="11"/>
  <c r="O33" i="11"/>
  <c r="O34" i="11"/>
  <c r="O35" i="11"/>
  <c r="O25" i="11"/>
  <c r="O19" i="11"/>
  <c r="O20" i="11"/>
  <c r="O21" i="11"/>
  <c r="O18" i="11"/>
  <c r="M34" i="11"/>
  <c r="M33" i="11"/>
  <c r="M32" i="11"/>
  <c r="M29" i="11"/>
  <c r="M28" i="11"/>
  <c r="M26" i="11"/>
  <c r="M25" i="11"/>
  <c r="M35" i="11"/>
  <c r="N34" i="11"/>
  <c r="N33" i="11"/>
  <c r="N32" i="11"/>
  <c r="N29" i="11"/>
  <c r="N28" i="11"/>
  <c r="N26" i="11"/>
  <c r="N25" i="11"/>
  <c r="N21" i="11"/>
  <c r="M21" i="11" s="1"/>
  <c r="N20" i="11"/>
  <c r="M20" i="11" s="1"/>
  <c r="N19" i="11"/>
  <c r="M19" i="11" s="1"/>
  <c r="N18" i="11"/>
  <c r="K35" i="11"/>
  <c r="K26" i="11"/>
  <c r="K28" i="11"/>
  <c r="K29" i="11"/>
  <c r="K32" i="11"/>
  <c r="K33" i="11"/>
  <c r="K34" i="11"/>
  <c r="K25" i="11"/>
  <c r="M18" i="11"/>
  <c r="G32" i="11"/>
  <c r="G26" i="11"/>
  <c r="G28" i="11"/>
  <c r="G29" i="11"/>
  <c r="G30" i="11"/>
  <c r="G33" i="11"/>
  <c r="G34" i="11"/>
  <c r="G35" i="11"/>
  <c r="G25" i="11"/>
  <c r="G15" i="11"/>
  <c r="G16" i="11"/>
  <c r="G17" i="11"/>
  <c r="G18" i="11"/>
  <c r="G19" i="11"/>
  <c r="G20" i="11"/>
  <c r="G21" i="11"/>
  <c r="V26" i="11" l="1"/>
  <c r="V28" i="11"/>
  <c r="V29" i="11"/>
  <c r="V30" i="11"/>
  <c r="V32" i="11"/>
  <c r="V33" i="11"/>
  <c r="V34" i="11"/>
  <c r="V25" i="11"/>
  <c r="V35" i="11"/>
  <c r="T35" i="11"/>
  <c r="R35" i="11" l="1"/>
  <c r="Q14" i="11"/>
  <c r="O14" i="11"/>
  <c r="K14" i="11"/>
  <c r="J31" i="10"/>
  <c r="J14" i="10"/>
  <c r="J19" i="10" s="1"/>
  <c r="J13" i="10"/>
  <c r="J27" i="10"/>
  <c r="J28" i="10" s="1"/>
  <c r="I24" i="10"/>
  <c r="I22" i="10"/>
  <c r="I28" i="10" s="1"/>
  <c r="J18" i="10"/>
  <c r="I18" i="10"/>
  <c r="J17" i="10"/>
  <c r="I17" i="10"/>
  <c r="J16" i="10"/>
  <c r="I16" i="10"/>
  <c r="I15" i="10"/>
  <c r="I14" i="10"/>
  <c r="F14" i="10"/>
  <c r="F13" i="10"/>
  <c r="J30" i="10" l="1"/>
  <c r="J33" i="10"/>
  <c r="J32" i="10"/>
  <c r="J34" i="10" s="1"/>
  <c r="I13" i="10"/>
  <c r="I19" i="10" s="1"/>
  <c r="I30" i="10" s="1"/>
  <c r="I32" i="10" l="1"/>
  <c r="S14" i="11"/>
  <c r="J26" i="11"/>
  <c r="J28" i="11"/>
  <c r="J29" i="11"/>
  <c r="J30" i="11"/>
  <c r="J34" i="11"/>
  <c r="J25" i="11"/>
  <c r="I25" i="11" l="1"/>
  <c r="L25" i="11"/>
  <c r="I29" i="11"/>
  <c r="L29" i="11"/>
  <c r="I34" i="11"/>
  <c r="L34" i="11"/>
  <c r="I30" i="11"/>
  <c r="L30" i="11"/>
  <c r="K30" i="11" s="1"/>
  <c r="I28" i="11"/>
  <c r="L28" i="11"/>
  <c r="I26" i="11"/>
  <c r="L26" i="11"/>
  <c r="U15" i="11"/>
  <c r="U17" i="11"/>
  <c r="U16" i="11"/>
  <c r="U14" i="11"/>
  <c r="I17" i="11"/>
  <c r="I16" i="11"/>
  <c r="I15" i="11"/>
  <c r="I14" i="11"/>
  <c r="G14" i="11"/>
  <c r="N30" i="11" l="1"/>
  <c r="M30" i="11" s="1"/>
  <c r="Q30" i="11"/>
  <c r="R30" i="11" s="1"/>
  <c r="P34" i="11"/>
  <c r="P26" i="11"/>
  <c r="P28" i="11"/>
  <c r="P30" i="11"/>
  <c r="O30" i="11" s="1"/>
  <c r="P29" i="11"/>
  <c r="P25" i="11"/>
  <c r="F17" i="11"/>
  <c r="H17" i="10" l="1"/>
  <c r="H18" i="10"/>
  <c r="H16" i="10"/>
  <c r="H14" i="10"/>
  <c r="H13" i="10"/>
  <c r="H35" i="11"/>
  <c r="J35" i="11" s="1"/>
  <c r="L35" i="11" l="1"/>
  <c r="N35" i="11"/>
  <c r="I35" i="11"/>
  <c r="H20" i="11"/>
  <c r="J20" i="11" s="1"/>
  <c r="L20" i="11" s="1"/>
  <c r="H21" i="11"/>
  <c r="J21" i="11" s="1"/>
  <c r="L21" i="11" s="1"/>
  <c r="H19" i="11"/>
  <c r="J19" i="11" s="1"/>
  <c r="L19" i="11" s="1"/>
  <c r="H18" i="11"/>
  <c r="J18" i="11" s="1"/>
  <c r="F36" i="11"/>
  <c r="L22" i="11" l="1"/>
  <c r="P35" i="11"/>
  <c r="I21" i="11"/>
  <c r="I18" i="11"/>
  <c r="P18" i="11" s="1"/>
  <c r="I19" i="11"/>
  <c r="I20" i="11"/>
  <c r="H33" i="11"/>
  <c r="J33" i="11" s="1"/>
  <c r="T18" i="11" l="1"/>
  <c r="V18" i="11" s="1"/>
  <c r="I33" i="11"/>
  <c r="L33" i="11"/>
  <c r="P20" i="11"/>
  <c r="M22" i="11"/>
  <c r="N22" i="11"/>
  <c r="P21" i="11"/>
  <c r="P19" i="11"/>
  <c r="U36" i="11"/>
  <c r="V36" i="11"/>
  <c r="G13" i="10"/>
  <c r="E14" i="10"/>
  <c r="E15" i="10"/>
  <c r="E16" i="10"/>
  <c r="E17" i="10"/>
  <c r="E18" i="10"/>
  <c r="E13" i="10"/>
  <c r="T20" i="11" l="1"/>
  <c r="T19" i="11"/>
  <c r="V19" i="11" s="1"/>
  <c r="T21" i="11"/>
  <c r="V21" i="11" s="1"/>
  <c r="R22" i="11"/>
  <c r="Q22" i="11"/>
  <c r="P22" i="11"/>
  <c r="O22" i="11"/>
  <c r="P33" i="11"/>
  <c r="H19" i="10"/>
  <c r="V20" i="11" l="1"/>
  <c r="F19" i="10"/>
  <c r="U22" i="11" l="1"/>
  <c r="U38" i="11" s="1"/>
  <c r="U39" i="11" s="1"/>
  <c r="V22" i="11"/>
  <c r="V38" i="11" s="1"/>
  <c r="G24" i="10"/>
  <c r="E24" i="10"/>
  <c r="E22" i="10"/>
  <c r="V41" i="11" l="1"/>
  <c r="V39" i="11"/>
  <c r="V40" i="11" s="1"/>
  <c r="V42" i="11" s="1"/>
  <c r="E28" i="10"/>
  <c r="G22" i="10"/>
  <c r="G28" i="10" s="1"/>
  <c r="G14" i="10"/>
  <c r="H27" i="10"/>
  <c r="H28" i="10" s="1"/>
  <c r="G18" i="10"/>
  <c r="G17" i="10"/>
  <c r="G16" i="10"/>
  <c r="G15" i="10"/>
  <c r="H30" i="10" l="1"/>
  <c r="H31" i="10" s="1"/>
  <c r="G19" i="10"/>
  <c r="F27" i="10"/>
  <c r="F28" i="10" s="1"/>
  <c r="E35" i="11" l="1"/>
  <c r="E29" i="11"/>
  <c r="E30" i="11"/>
  <c r="E25" i="11"/>
  <c r="E33" i="11"/>
  <c r="E34" i="11"/>
  <c r="E26" i="11"/>
  <c r="E28" i="11"/>
  <c r="E20" i="11"/>
  <c r="E18" i="11"/>
  <c r="E21" i="11"/>
  <c r="E19" i="11"/>
  <c r="E15" i="11"/>
  <c r="E17" i="11"/>
  <c r="E14" i="11"/>
  <c r="E19" i="10"/>
  <c r="E30" i="10" s="1"/>
  <c r="E31" i="10" s="1"/>
  <c r="E32" i="10" s="1"/>
  <c r="G30" i="10"/>
  <c r="G31" i="10" s="1"/>
  <c r="H33" i="10"/>
  <c r="F30" i="10" l="1"/>
  <c r="F33" i="10" s="1"/>
  <c r="F31" i="10" l="1"/>
  <c r="F32" i="10" l="1"/>
  <c r="F34" i="10" s="1"/>
  <c r="G32" i="10"/>
  <c r="H32" i="10"/>
  <c r="H34" i="10" s="1"/>
  <c r="E32" i="11" l="1"/>
  <c r="E36" i="11" s="1"/>
  <c r="F22" i="11" l="1"/>
  <c r="F38" i="11" s="1"/>
  <c r="F41" i="11" s="1"/>
  <c r="E16" i="11"/>
  <c r="E22" i="11" s="1"/>
  <c r="E38" i="11" s="1"/>
  <c r="E39" i="11" s="1"/>
  <c r="E40" i="11" s="1"/>
  <c r="S22" i="11" l="1"/>
  <c r="T22" i="11"/>
  <c r="I22" i="11"/>
  <c r="J22" i="11"/>
  <c r="F39" i="11"/>
  <c r="P39" i="11" s="1"/>
  <c r="H22" i="11"/>
  <c r="G22" i="11"/>
  <c r="F40" i="11" l="1"/>
  <c r="F42" i="11" s="1"/>
  <c r="U40" i="11"/>
  <c r="T36" i="11" l="1"/>
  <c r="T38" i="11" s="1"/>
  <c r="S36" i="11"/>
  <c r="S38" i="11" s="1"/>
  <c r="T39" i="11" l="1"/>
  <c r="T41" i="11"/>
  <c r="S39" i="11"/>
  <c r="S40" i="11" s="1"/>
  <c r="T40" i="11"/>
  <c r="T42" i="11" s="1"/>
  <c r="G36" i="11" l="1"/>
  <c r="G38" i="11" s="1"/>
  <c r="G39" i="11" s="1"/>
  <c r="G40" i="11" s="1"/>
  <c r="J32" i="11"/>
  <c r="J36" i="11" l="1"/>
  <c r="J38" i="11" s="1"/>
  <c r="L32" i="11"/>
  <c r="I32" i="11"/>
  <c r="H36" i="11"/>
  <c r="H38" i="11" s="1"/>
  <c r="I36" i="11" l="1"/>
  <c r="I38" i="11" s="1"/>
  <c r="I39" i="11" s="1"/>
  <c r="I40" i="11" s="1"/>
  <c r="H39" i="11"/>
  <c r="H40" i="11" s="1"/>
  <c r="H42" i="11" s="1"/>
  <c r="H41" i="11"/>
  <c r="K36" i="11"/>
  <c r="K38" i="11" s="1"/>
  <c r="K39" i="11" s="1"/>
  <c r="K40" i="11" s="1"/>
  <c r="L36" i="11"/>
  <c r="L38" i="11" s="1"/>
  <c r="P32" i="11"/>
  <c r="J41" i="11"/>
  <c r="J39" i="11"/>
  <c r="J40" i="11" s="1"/>
  <c r="J42" i="11" s="1"/>
  <c r="L39" i="11" l="1"/>
  <c r="L40" i="11" s="1"/>
  <c r="L42" i="11" s="1"/>
  <c r="L41" i="11"/>
  <c r="O36" i="11"/>
  <c r="O38" i="11" s="1"/>
  <c r="O39" i="11" s="1"/>
  <c r="O40" i="11" s="1"/>
  <c r="P36" i="11"/>
  <c r="P38" i="11" s="1"/>
  <c r="Q36" i="11"/>
  <c r="Q38" i="11" s="1"/>
  <c r="Q39" i="11" s="1"/>
  <c r="Q40" i="11" s="1"/>
  <c r="R36" i="11"/>
  <c r="R38" i="11" s="1"/>
  <c r="M36" i="11"/>
  <c r="M38" i="11" s="1"/>
  <c r="M39" i="11" s="1"/>
  <c r="M40" i="11" s="1"/>
  <c r="N36" i="11"/>
  <c r="N38" i="11" s="1"/>
  <c r="P40" i="11" l="1"/>
  <c r="P42" i="11" s="1"/>
  <c r="P41" i="11"/>
  <c r="N41" i="11"/>
  <c r="N39" i="11"/>
  <c r="N40" i="11" s="1"/>
  <c r="N42" i="11" s="1"/>
  <c r="R41" i="11"/>
  <c r="R39" i="11"/>
  <c r="R40" i="11" s="1"/>
  <c r="R42"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tc={C1A9FB9F-3967-43C1-9C40-92EF435E39AC}</author>
    <author>tc={DF3D724D-0B23-4663-862B-4A0EEB80CE8B}</author>
    <author>tc={ABCCFDA7-CDA3-4FCC-B3AE-A004CFAA1757}</author>
  </authors>
  <commentList>
    <comment ref="N4" authorId="0" shapeId="0" xr:uid="{C1A9FB9F-3967-43C1-9C40-92EF435E39AC}">
      <text>
        <t>[Lõimkommentaar]
Teie Exceli versioon võimaldab teil seda lõimkommentaari lugeda, ent kõik sellesse tehtud muudatused eemaldatakse, kui fail avatakse Exceli uuemas versioonis. Lisateavet leiate siit: https://go.microsoft.com/fwlink/?linkid=870924.
Kommentaar:
    Jääb samaks pinna ümberklassifitseerimisest</t>
      </text>
    </comment>
    <comment ref="H67" authorId="1" shapeId="0" xr:uid="{DF3D724D-0B23-4663-862B-4A0EEB80CE8B}">
      <text>
        <t>[Lõimkommentaar]
Teie Exceli versioon võimaldab teil seda lõimkommentaari lugeda, ent kõik sellesse tehtud muudatused eemaldatakse, kui fail avatakse Exceli uuemas versioonis. Lisateavet leiate siit: https://go.microsoft.com/fwlink/?linkid=870924.
Kommentaar:
    Jääk 31.04.2026</t>
      </text>
    </comment>
    <comment ref="I67" authorId="2" shapeId="0" xr:uid="{ABCCFDA7-CDA3-4FCC-B3AE-A004CFAA1757}">
      <text>
        <t>[Lõimkommentaar]
Teie Exceli versioon võimaldab teil seda lõimkommentaari lugeda, ent kõik sellesse tehtud muudatused eemaldatakse, kui fail avatakse Exceli uuemas versioonis. Lisateavet leiate siit: https://go.microsoft.com/fwlink/?linkid=870924.
Kommentaar:
    Lahutatud 01.05.2026-10.05.2026 tasutud makse.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tc={5D7D121B-AACB-441A-9029-46625633B8C6}</author>
  </authors>
  <commentList>
    <comment ref="H64" authorId="0" shapeId="0" xr:uid="{5D7D121B-AACB-441A-9029-46625633B8C6}">
      <text>
        <t>[Lõimkommentaar]
Teie Exceli versioon võimaldab teil seda lõimkommentaari lugeda, ent kõik sellesse tehtud muudatused eemaldatakse, kui fail avatakse Exceli uuemas versioonis. Lisateavet leiate siit: https://go.microsoft.com/fwlink/?linkid=870924.
Kommentaar:
    Jääk seisuga 31.04.2026 uue proportsiooniga korrigeeritud, millest on lahutaud 01.05-10.05.2026 tasutud makse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tc={106702BB-D752-459D-8506-431D3E978EC1}</author>
  </authors>
  <commentList>
    <comment ref="H20" authorId="0" shapeId="0" xr:uid="{106702BB-D752-459D-8506-431D3E978EC1}">
      <text>
        <t>[Lõimkommentaar]
Teie Exceli versioon võimaldab teil seda lõimkommentaari lugeda, ent kõik sellesse tehtud muudatused eemaldatakse, kui fail avatakse Exceli uuemas versioonis. Lisateavet leiate siit: https://go.microsoft.com/fwlink/?linkid=870924.
Kommentaar:
    Jääk seisuga 31.04.2026 uue proportsiooniga korrigeeritud, millest on lahutaud 01.05-10.05.2026 tasutud makse</t>
      </text>
    </comment>
  </commentList>
</comments>
</file>

<file path=xl/sharedStrings.xml><?xml version="1.0" encoding="utf-8"?>
<sst xmlns="http://schemas.openxmlformats.org/spreadsheetml/2006/main" count="408" uniqueCount="123">
  <si>
    <t>Lisa 3</t>
  </si>
  <si>
    <t>üürilepingule nr KPJ-4/2020-230</t>
  </si>
  <si>
    <t>Üürnik</t>
  </si>
  <si>
    <t>Rahandusministeerium</t>
  </si>
  <si>
    <t>Üüripinna aadress</t>
  </si>
  <si>
    <t>Üüripind (hooned)</t>
  </si>
  <si>
    <r>
      <t>m</t>
    </r>
    <r>
      <rPr>
        <b/>
        <vertAlign val="superscript"/>
        <sz val="11"/>
        <color indexed="8"/>
        <rFont val="Times New Roman"/>
        <family val="1"/>
      </rPr>
      <t>2</t>
    </r>
  </si>
  <si>
    <t>Territoorium</t>
  </si>
  <si>
    <r>
      <t>m</t>
    </r>
    <r>
      <rPr>
        <b/>
        <vertAlign val="superscript"/>
        <sz val="11"/>
        <color indexed="8"/>
        <rFont val="Times New Roman"/>
        <family val="1"/>
        <charset val="186"/>
      </rPr>
      <t>2</t>
    </r>
  </si>
  <si>
    <t xml:space="preserve">Üüriteenused ja üür  </t>
  </si>
  <si>
    <r>
      <t>EUR/m</t>
    </r>
    <r>
      <rPr>
        <b/>
        <vertAlign val="superscript"/>
        <sz val="11"/>
        <color indexed="8"/>
        <rFont val="Times New Roman"/>
        <family val="1"/>
      </rPr>
      <t>2</t>
    </r>
  </si>
  <si>
    <t>summa kuus</t>
  </si>
  <si>
    <t xml:space="preserve">Muutmise alus </t>
  </si>
  <si>
    <t>Märkused</t>
  </si>
  <si>
    <t>Kapitalikomponent (bilansiline, Tallinna mnt 14)</t>
  </si>
  <si>
    <t>-</t>
  </si>
  <si>
    <t>Ei indekseerita</t>
  </si>
  <si>
    <t>Kapitalikomponent (parendustööd lisa 6.1 alusel - T14)</t>
  </si>
  <si>
    <t>Kapitalikomponent (tavasisustus lisa 6.1 alusel)</t>
  </si>
  <si>
    <t>Tasutakse 01.02.2022 - 31.01.2032</t>
  </si>
  <si>
    <t>Kapitalikomponent (investeering lisa 8 alusel, SKA)</t>
  </si>
  <si>
    <t>Tasutakse 01.01.2018 - 31.12.2035</t>
  </si>
  <si>
    <t>Remonttööd</t>
  </si>
  <si>
    <t>Kinnisvara haldamine (haldusteenus)</t>
  </si>
  <si>
    <t xml:space="preserve"> Indekseerimine* alates 01.01.2024.a, 31.dets THI, max 3% aastas</t>
  </si>
  <si>
    <t>Tehnohooldus</t>
  </si>
  <si>
    <t>Omanikukohustused</t>
  </si>
  <si>
    <t>ÜÜR KOKKU</t>
  </si>
  <si>
    <t>Kõrvalteenused ja kõrvalteenuste tasud</t>
  </si>
  <si>
    <t>Heakord (310, 320, 360 - väliheakord)</t>
  </si>
  <si>
    <t>Teenuse hinna muutus</t>
  </si>
  <si>
    <t>Kõrvalteenuste eest tasumine tegelike kulude alusel, esitatud kulude prognoos</t>
  </si>
  <si>
    <t>Heakord (330, 340, 350, 390 - siseheakord)</t>
  </si>
  <si>
    <t>Tarbimisteenused</t>
  </si>
  <si>
    <t>Elektrienergia</t>
  </si>
  <si>
    <t>Teenuse hinna, tarbimise muutus</t>
  </si>
  <si>
    <t>Küte (soojusenergia)</t>
  </si>
  <si>
    <t>Vesi ja kanalisatsioon</t>
  </si>
  <si>
    <t>Tugiteenused (720 - parkimine)</t>
  </si>
  <si>
    <t>Tugiteenused (730, 750 - järjekorrasüsteemi kulutarvikud, joogiveeautomaadi ja kohvimasina rent ja hooldus)</t>
  </si>
  <si>
    <t>Tugiteenused (710, 740 - valveteenus, hoone sildid, esmaabikomplektid, tuleohutuskoolitus)</t>
  </si>
  <si>
    <t>KÕRVALTEENUSTE TASUD KOKKU</t>
  </si>
  <si>
    <t>Üür ja kõrvalteenuste tasud kokku ilma käibemaksuta (kuus)</t>
  </si>
  <si>
    <t>Käibemaks</t>
  </si>
  <si>
    <t>ÜÜR JA KÕRVALTEENUSTE TASUD KOOS KÄIBEMAKSUGA (kuus)</t>
  </si>
  <si>
    <t>ÜÜR JA KÕRVALTEENUSTE TASUD KÄIBEMAKSUTA (perioodil)</t>
  </si>
  <si>
    <t>ÜÜR JA KÕRVALTEENUSTE TASUD KOOS KÄIBEMAKSUGA (perioodil)</t>
  </si>
  <si>
    <t xml:space="preserve">*indekseeritakse vastavalt eritingimuste punktile 6.6 ning tüüptingimuste punktidele 3.14 ja 3.16: Uus üüri summa kuus saadakse nii, et olemasolev üüri summa kuus korrutatakse läbi 31.12 seisuga lõppeva aastase perioodi kohta avaldatud THI protsentuaalse muutusega või kui 31.12 THI aastane muutus on suurem kui 3% (nt 3,2%), siis korrutatakse läbi indekseerimise piirmääraga 3%.  
Indekseerimise arvutuse näide uue üüri summa leidmiseks: olemasolev üür kuus 150 eurot, 31.12 THI aastane muutus 3,2% (piirmäär 3%). Olemasolev üüri summa 150 eurot * 3% = uus üüri summa kuus 154,5 eurot. </t>
  </si>
  <si>
    <t>Üürileandja:</t>
  </si>
  <si>
    <t>Üürnik:</t>
  </si>
  <si>
    <t>(allkirjastatud digitaalselt)</t>
  </si>
  <si>
    <t>Üüripind</t>
  </si>
  <si>
    <t xml:space="preserve">Kapitalikomponendi annuiteetmaksegraafik - </t>
  </si>
  <si>
    <t>üürnik 1</t>
  </si>
  <si>
    <t>üürnik 2</t>
  </si>
  <si>
    <t>Maksete algus</t>
  </si>
  <si>
    <t>üürnik 3</t>
  </si>
  <si>
    <t>Maksete arv</t>
  </si>
  <si>
    <t>kuud</t>
  </si>
  <si>
    <t>üürnik 4</t>
  </si>
  <si>
    <t>Kinnistu jääkmaksumus</t>
  </si>
  <si>
    <t>EUR (km-ta)</t>
  </si>
  <si>
    <t>üürnik 5</t>
  </si>
  <si>
    <t>Kokku:</t>
  </si>
  <si>
    <t>Üürniku osakaal</t>
  </si>
  <si>
    <t>Kapitali algväärtus</t>
  </si>
  <si>
    <t>Kapitali lõppväärtus</t>
  </si>
  <si>
    <t>Kapitali tulumäär 2020 II pa</t>
  </si>
  <si>
    <t>Kuupäev</t>
  </si>
  <si>
    <t>Jrk nr</t>
  </si>
  <si>
    <t>Algjääk</t>
  </si>
  <si>
    <t>Intress</t>
  </si>
  <si>
    <t>Põhiosa</t>
  </si>
  <si>
    <t>Kap.komponent</t>
  </si>
  <si>
    <t>Lõppjääk</t>
  </si>
  <si>
    <t>Maksegraafik - Tallinna mnt 14</t>
  </si>
  <si>
    <t>Investeeringu jaotamine 50a perioodile</t>
  </si>
  <si>
    <t>Maksete lõpp</t>
  </si>
  <si>
    <t>Alginvesteering</t>
  </si>
  <si>
    <t>so. jääk seisuga 01.01.2018</t>
  </si>
  <si>
    <t>üüripind lepingus</t>
  </si>
  <si>
    <t>m2</t>
  </si>
  <si>
    <t>Kapitali tulumäär</t>
  </si>
  <si>
    <t>makse eek/kuus</t>
  </si>
  <si>
    <t>eek/kuus/m2</t>
  </si>
  <si>
    <t>eur/kuus/m2</t>
  </si>
  <si>
    <t>EUR/m2</t>
  </si>
  <si>
    <t>Tasutakse 01.01.2023 - 17.01.2042</t>
  </si>
  <si>
    <t>Rapla maakond, Rapla vald, Rapla linn, Tallinna mnt 14</t>
  </si>
  <si>
    <t>Rapla maakond, Rapla vald, Rapla linn, Tallinna mnt 14 ja Hariduse tn 6</t>
  </si>
  <si>
    <t>Tasutakse 01.02.2022 - 17.01.2042</t>
  </si>
  <si>
    <t>Tugiteenused (790) - infotöötaja)</t>
  </si>
  <si>
    <t>01.01.2026 - 31.12.2026</t>
  </si>
  <si>
    <t>Tugiteenused</t>
  </si>
  <si>
    <t>Rapla maakond, Rapla vald, Rapla linn, Kauba tn 5</t>
  </si>
  <si>
    <t>Rapla maakond, Rapla vald, Rapla linn, Tallinna mnt 14 ja Kauba tn 5</t>
  </si>
  <si>
    <t>Kapitalikomponent (bilansiline, Kauba tn 5)</t>
  </si>
  <si>
    <t>Kapitalikomponent (parendustööd lisa 6.1 alusel - K5)</t>
  </si>
  <si>
    <t>01.10.2025 - 31.12.2025</t>
  </si>
  <si>
    <t>01.01.2026 - 31.03.2026</t>
  </si>
  <si>
    <t>Pinna muutus</t>
  </si>
  <si>
    <t>Indekseerimine</t>
  </si>
  <si>
    <t>01.01.2027 - 31.12.2027</t>
  </si>
  <si>
    <t>Üür ja kõrvalteenuste tasu 01.10.2025 - 31.12.2027</t>
  </si>
  <si>
    <t>3 kuud</t>
  </si>
  <si>
    <t>Kuni 31.10.2025 teenuse hinna muutus.
Alates 01.11.2025 tasu fikseeritud, muutmine kokkuleppel</t>
  </si>
  <si>
    <t>01.02.2027 - 31.12.2027</t>
  </si>
  <si>
    <t>1 kuu</t>
  </si>
  <si>
    <t>11.05.2026 - 31.05.2026</t>
  </si>
  <si>
    <t>01.04.2026 - 30.04.2026</t>
  </si>
  <si>
    <t>01.05.2026 - 10.05.2026</t>
  </si>
  <si>
    <t>01.05.2026 - 31.05.2026</t>
  </si>
  <si>
    <t>Tasud enne pinna vähendamist</t>
  </si>
  <si>
    <t>10 päeva</t>
  </si>
  <si>
    <t>Pinna vähendamine</t>
  </si>
  <si>
    <t>21 päeva</t>
  </si>
  <si>
    <t>Maikuu tasud kokku</t>
  </si>
  <si>
    <t>6 kuud</t>
  </si>
  <si>
    <t>Koodide 100 ja 500 muutus</t>
  </si>
  <si>
    <t>Indeskeerimine (olemasolev pind)</t>
  </si>
  <si>
    <t>31.04.2026</t>
  </si>
  <si>
    <t>01.06.2026 - 31.12.2026</t>
  </si>
  <si>
    <t>Lisa 6.1 tavasisustuse kap. komp.  vähendamine, tavasisustuse kap. komp. kaotamine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</si>
</sst>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64" formatCode="#,##0.0"/>
    <numFmt numFmtId="165" formatCode="0.0"/>
    <numFmt numFmtId="166" formatCode="#,##0&quot; kuud&quot;"/>
    <numFmt numFmtId="167" formatCode="0.0%"/>
    <numFmt numFmtId="168" formatCode="#,##0.00&quot; &quot;;[Red]&quot;-&quot;#,##0.00&quot; &quot;"/>
    <numFmt numFmtId="169" formatCode="d&quot;.&quot;mm&quot;.&quot;yyyy"/>
    <numFmt numFmtId="170" formatCode="0.000%"/>
    <numFmt numFmtId="171" formatCode="#,###"/>
    <numFmt numFmtId="172" formatCode="#,##0.00;[Red]#,##0.00"/>
  </numFmts>
  <fonts count="69" x14ac:knownFonts="1">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11"/>
      <color theme="1"/>
      <name val="Times New Roman"/>
      <family val="1"/>
    </font>
    <font>
      <b/>
      <sz val="11"/>
      <color theme="1"/>
      <name val="Times New Roman"/>
      <family val="1"/>
      <charset val="186"/>
    </font>
    <font>
      <b/>
      <sz val="14"/>
      <color theme="1"/>
      <name val="Times New Roman"/>
      <family val="1"/>
      <charset val="186"/>
    </font>
    <font>
      <b/>
      <sz val="11"/>
      <color theme="1"/>
      <name val="Times New Roman"/>
      <family val="1"/>
    </font>
    <font>
      <sz val="11"/>
      <color theme="1"/>
      <name val="Times New Roman"/>
      <family val="1"/>
      <charset val="186"/>
    </font>
    <font>
      <b/>
      <sz val="11"/>
      <name val="Times New Roman"/>
      <family val="1"/>
    </font>
    <font>
      <sz val="10"/>
      <color theme="1"/>
      <name val="Times New Roman"/>
      <family val="1"/>
    </font>
    <font>
      <sz val="12"/>
      <color theme="1"/>
      <name val="Times New Roman"/>
      <family val="1"/>
    </font>
    <font>
      <b/>
      <vertAlign val="superscript"/>
      <sz val="11"/>
      <color indexed="8"/>
      <name val="Times New Roman"/>
      <family val="1"/>
    </font>
    <font>
      <b/>
      <sz val="11"/>
      <name val="Times New Roman"/>
      <family val="1"/>
      <charset val="186"/>
    </font>
    <font>
      <b/>
      <vertAlign val="superscript"/>
      <sz val="11"/>
      <color indexed="8"/>
      <name val="Times New Roman"/>
      <family val="1"/>
      <charset val="186"/>
    </font>
    <font>
      <b/>
      <sz val="11"/>
      <color rgb="FFFF0000"/>
      <name val="Times New Roman"/>
      <family val="1"/>
    </font>
    <font>
      <sz val="11"/>
      <name val="Times New Roman"/>
      <family val="1"/>
    </font>
    <font>
      <sz val="11"/>
      <color theme="0" tint="-0.499984740745262"/>
      <name val="Times New Roman"/>
      <family val="1"/>
    </font>
    <font>
      <sz val="11"/>
      <color indexed="8"/>
      <name val="Times New Roman"/>
      <family val="1"/>
    </font>
    <font>
      <b/>
      <sz val="11"/>
      <color theme="0" tint="-0.499984740745262"/>
      <name val="Times New Roman"/>
      <family val="1"/>
    </font>
    <font>
      <i/>
      <sz val="10"/>
      <color theme="1"/>
      <name val="Times New Roman"/>
      <family val="1"/>
      <charset val="186"/>
    </font>
    <font>
      <i/>
      <sz val="12"/>
      <color theme="1"/>
      <name val="Times New Roman"/>
      <family val="1"/>
      <charset val="186"/>
    </font>
    <font>
      <i/>
      <sz val="11"/>
      <color theme="1"/>
      <name val="Times New Roman"/>
      <family val="1"/>
    </font>
    <font>
      <sz val="11"/>
      <color rgb="FF000000"/>
      <name val="Calibri"/>
      <family val="2"/>
    </font>
    <font>
      <b/>
      <sz val="11"/>
      <color rgb="FF000000"/>
      <name val="Calibri"/>
      <family val="2"/>
    </font>
    <font>
      <sz val="11"/>
      <name val="Calibri"/>
      <family val="2"/>
    </font>
    <font>
      <sz val="11"/>
      <name val="Calibri"/>
      <family val="2"/>
      <scheme val="minor"/>
    </font>
    <font>
      <b/>
      <sz val="14"/>
      <name val="Calibri"/>
      <family val="2"/>
    </font>
    <font>
      <b/>
      <sz val="11"/>
      <name val="Calibri"/>
      <family val="2"/>
      <scheme val="minor"/>
    </font>
    <font>
      <b/>
      <i/>
      <sz val="11"/>
      <name val="Calibri"/>
      <family val="2"/>
    </font>
    <font>
      <i/>
      <sz val="9"/>
      <name val="Calibri"/>
      <family val="2"/>
    </font>
    <font>
      <i/>
      <sz val="9"/>
      <color rgb="FF000000"/>
      <name val="Calibri"/>
      <family val="2"/>
    </font>
    <font>
      <b/>
      <sz val="14"/>
      <color rgb="FF000000"/>
      <name val="Calibri"/>
      <family val="2"/>
    </font>
    <font>
      <sz val="11"/>
      <color rgb="FFFF0000"/>
      <name val="Calibri"/>
      <family val="2"/>
    </font>
    <font>
      <b/>
      <sz val="14"/>
      <color rgb="FF000000"/>
      <name val="Calibri"/>
      <family val="2"/>
      <charset val="186"/>
    </font>
    <font>
      <b/>
      <sz val="16"/>
      <color rgb="FF000000"/>
      <name val="Calibri"/>
      <family val="2"/>
    </font>
    <font>
      <sz val="11"/>
      <color rgb="FF1F497D"/>
      <name val="Calibri"/>
      <family val="2"/>
    </font>
    <font>
      <b/>
      <i/>
      <sz val="11"/>
      <color rgb="FF000000"/>
      <name val="Calibri"/>
      <family val="2"/>
    </font>
    <font>
      <i/>
      <sz val="9"/>
      <color theme="0" tint="-0.499984740745262"/>
      <name val="Calibri"/>
      <family val="2"/>
    </font>
    <font>
      <sz val="11"/>
      <color theme="0" tint="-0.499984740745262"/>
      <name val="Calibri"/>
      <family val="2"/>
    </font>
    <font>
      <b/>
      <sz val="14"/>
      <name val="Times New Roman"/>
      <family val="1"/>
      <charset val="186"/>
    </font>
    <font>
      <sz val="11"/>
      <color rgb="FFFF0000"/>
      <name val="Times New Roman"/>
      <family val="1"/>
    </font>
    <font>
      <sz val="11"/>
      <color rgb="FF000000"/>
      <name val="Calibri"/>
      <family val="2"/>
      <charset val="186"/>
    </font>
    <font>
      <b/>
      <sz val="11"/>
      <color rgb="FF000000"/>
      <name val="Calibri"/>
      <family val="2"/>
      <charset val="186"/>
    </font>
    <font>
      <sz val="11"/>
      <name val="Calibri"/>
      <family val="2"/>
      <charset val="186"/>
    </font>
    <font>
      <b/>
      <sz val="16"/>
      <color rgb="FF000000"/>
      <name val="Calibri"/>
      <family val="2"/>
      <charset val="186"/>
    </font>
    <font>
      <sz val="11"/>
      <color rgb="FFFF0000"/>
      <name val="Calibri"/>
      <family val="2"/>
      <charset val="186"/>
    </font>
    <font>
      <i/>
      <sz val="11"/>
      <color rgb="FF000000"/>
      <name val="Calibri"/>
      <family val="2"/>
      <charset val="186"/>
    </font>
    <font>
      <sz val="11"/>
      <color rgb="FF1F497D"/>
      <name val="Calibri"/>
      <family val="2"/>
      <charset val="186"/>
    </font>
    <font>
      <b/>
      <i/>
      <sz val="11"/>
      <color rgb="FF000000"/>
      <name val="Calibri"/>
      <family val="2"/>
      <charset val="186"/>
    </font>
    <font>
      <i/>
      <sz val="9"/>
      <color theme="0" tint="-0.499984740745262"/>
      <name val="Calibri"/>
      <family val="2"/>
      <charset val="186"/>
    </font>
    <font>
      <sz val="11"/>
      <color theme="0" tint="-0.499984740745262"/>
      <name val="Calibri"/>
      <family val="2"/>
      <charset val="186"/>
    </font>
    <font>
      <i/>
      <sz val="9"/>
      <color rgb="FF000000"/>
      <name val="Calibri"/>
      <family val="2"/>
      <charset val="186"/>
    </font>
    <font>
      <b/>
      <i/>
      <sz val="9"/>
      <color rgb="FF000000"/>
      <name val="Calibri"/>
      <family val="2"/>
      <charset val="186"/>
    </font>
    <font>
      <sz val="11"/>
      <color theme="0" tint="-0.499984740745262"/>
      <name val="Calibri"/>
      <family val="2"/>
      <scheme val="minor"/>
    </font>
    <font>
      <sz val="11"/>
      <name val="Times New Roman"/>
      <family val="1"/>
      <charset val="186"/>
    </font>
    <font>
      <i/>
      <sz val="11"/>
      <name val="Times New Roman"/>
      <family val="1"/>
      <charset val="186"/>
    </font>
    <font>
      <i/>
      <sz val="11"/>
      <color rgb="FFFF0000"/>
      <name val="Times New Roman"/>
      <family val="1"/>
      <charset val="186"/>
    </font>
    <font>
      <i/>
      <sz val="11"/>
      <color theme="1"/>
      <name val="Times New Roman"/>
      <family val="1"/>
      <charset val="186"/>
    </font>
    <font>
      <b/>
      <sz val="11"/>
      <name val="Calibri"/>
      <family val="2"/>
    </font>
    <font>
      <sz val="11"/>
      <name val="Calibri"/>
    </font>
    <font>
      <sz val="11"/>
      <color rgb="FF000000"/>
      <name val="Calibri"/>
    </font>
    <font>
      <b/>
      <sz val="11"/>
      <color rgb="FF000000"/>
      <name val="Calibri"/>
    </font>
    <font>
      <b/>
      <sz val="14"/>
      <color rgb="FF000000"/>
      <name val="Calibri"/>
    </font>
    <font>
      <sz val="11"/>
      <color rgb="FFFF0000"/>
      <name val="Calibri"/>
    </font>
    <font>
      <b/>
      <sz val="16"/>
      <color rgb="FF000000"/>
      <name val="Calibri"/>
    </font>
    <font>
      <sz val="11"/>
      <name val="Calibri"/>
      <family val="2"/>
      <charset val="186"/>
      <scheme val="minor"/>
    </font>
    <font>
      <sz val="11"/>
      <color rgb="FF1F497D"/>
      <name val="Calibri"/>
    </font>
    <font>
      <b/>
      <i/>
      <sz val="11"/>
      <color rgb="FF000000"/>
      <name val="Calibri"/>
    </font>
    <font>
      <i/>
      <sz val="9"/>
      <color rgb="FF000000"/>
      <name val="Calibri"/>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0"/>
        <bgColor rgb="FFFFFFFF"/>
      </patternFill>
    </fill>
    <fill>
      <patternFill patternType="solid">
        <fgColor theme="7" tint="0.79998168889431442"/>
        <bgColor indexed="64"/>
      </patternFill>
    </fill>
    <fill>
      <patternFill patternType="solid">
        <fgColor theme="0"/>
        <bgColor rgb="FFF2F2F2"/>
      </patternFill>
    </fill>
    <fill>
      <patternFill patternType="solid">
        <fgColor theme="9" tint="0.39997558519241921"/>
        <bgColor indexed="64"/>
      </patternFill>
    </fill>
    <fill>
      <patternFill patternType="solid">
        <fgColor theme="9" tint="0.7999816888943144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medium">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top/>
      <bottom style="medium">
        <color rgb="FF000000"/>
      </bottom>
      <diagonal/>
    </border>
    <border>
      <left/>
      <right/>
      <top/>
      <bottom style="double">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s>
  <cellStyleXfs count="10">
    <xf numFmtId="0" fontId="0" fillId="0" borderId="0"/>
    <xf numFmtId="0" fontId="1" fillId="0" borderId="0"/>
    <xf numFmtId="9" fontId="1" fillId="0" borderId="0" applyFont="0" applyFill="0" applyBorder="0" applyAlignment="0" applyProtection="0"/>
    <xf numFmtId="0" fontId="1" fillId="0" borderId="0"/>
    <xf numFmtId="0" fontId="22"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cellStyleXfs>
  <cellXfs count="466">
    <xf numFmtId="0" fontId="0" fillId="0" borderId="0" xfId="0"/>
    <xf numFmtId="0" fontId="3" fillId="0" borderId="0" xfId="1" applyFont="1"/>
    <xf numFmtId="0" fontId="4" fillId="0" borderId="0" xfId="1" applyFont="1" applyAlignment="1">
      <alignment horizontal="right"/>
    </xf>
    <xf numFmtId="0" fontId="3" fillId="0" borderId="0" xfId="1" applyFont="1" applyAlignment="1">
      <alignment horizontal="right"/>
    </xf>
    <xf numFmtId="0" fontId="6" fillId="0" borderId="1" xfId="1" applyFont="1" applyBorder="1"/>
    <xf numFmtId="0" fontId="7" fillId="0" borderId="0" xfId="1" applyFont="1"/>
    <xf numFmtId="9" fontId="3" fillId="0" borderId="0" xfId="2" applyFont="1"/>
    <xf numFmtId="1" fontId="3" fillId="0" borderId="0" xfId="1" applyNumberFormat="1" applyFont="1"/>
    <xf numFmtId="0" fontId="8" fillId="0" borderId="1" xfId="1" applyFont="1" applyBorder="1"/>
    <xf numFmtId="0" fontId="9" fillId="0" borderId="0" xfId="1" applyFont="1" applyAlignment="1">
      <alignment vertical="center"/>
    </xf>
    <xf numFmtId="0" fontId="3" fillId="0" borderId="0" xfId="1" applyFont="1" applyAlignment="1">
      <alignment horizontal="center"/>
    </xf>
    <xf numFmtId="0" fontId="10" fillId="0" borderId="0" xfId="1" applyFont="1"/>
    <xf numFmtId="0" fontId="6" fillId="0" borderId="0" xfId="1" applyFont="1"/>
    <xf numFmtId="0" fontId="6" fillId="0" borderId="1" xfId="1" applyFont="1" applyBorder="1" applyAlignment="1">
      <alignment horizontal="right"/>
    </xf>
    <xf numFmtId="164" fontId="8" fillId="0" borderId="1" xfId="1" applyNumberFormat="1" applyFont="1" applyBorder="1" applyAlignment="1">
      <alignment horizontal="right"/>
    </xf>
    <xf numFmtId="0" fontId="4" fillId="0" borderId="1" xfId="1" applyFont="1" applyBorder="1" applyAlignment="1">
      <alignment horizontal="right"/>
    </xf>
    <xf numFmtId="3" fontId="12" fillId="0" borderId="1" xfId="1" applyNumberFormat="1" applyFont="1" applyBorder="1" applyAlignment="1">
      <alignment horizontal="right"/>
    </xf>
    <xf numFmtId="0" fontId="4" fillId="0" borderId="1" xfId="1" applyFont="1" applyBorder="1"/>
    <xf numFmtId="0" fontId="6" fillId="0" borderId="0" xfId="1" applyFont="1" applyAlignment="1">
      <alignment horizontal="right"/>
    </xf>
    <xf numFmtId="3" fontId="8" fillId="0" borderId="0" xfId="1" applyNumberFormat="1" applyFont="1" applyAlignment="1">
      <alignment horizontal="right"/>
    </xf>
    <xf numFmtId="0" fontId="6" fillId="2" borderId="3" xfId="1" applyFont="1" applyFill="1" applyBorder="1" applyAlignment="1">
      <alignment horizontal="left"/>
    </xf>
    <xf numFmtId="0" fontId="6" fillId="2" borderId="4" xfId="1" applyFont="1" applyFill="1" applyBorder="1"/>
    <xf numFmtId="0" fontId="6" fillId="2" borderId="5" xfId="1" applyFont="1" applyFill="1" applyBorder="1" applyAlignment="1">
      <alignment horizontal="center" wrapText="1"/>
    </xf>
    <xf numFmtId="0" fontId="6" fillId="2" borderId="6" xfId="1" applyFont="1" applyFill="1" applyBorder="1" applyAlignment="1">
      <alignment horizontal="center"/>
    </xf>
    <xf numFmtId="0" fontId="3" fillId="0" borderId="7" xfId="1" applyFont="1" applyBorder="1" applyAlignment="1">
      <alignment horizontal="center"/>
    </xf>
    <xf numFmtId="0" fontId="3" fillId="3" borderId="8" xfId="1" applyFont="1" applyFill="1" applyBorder="1"/>
    <xf numFmtId="0" fontId="3" fillId="3" borderId="9" xfId="1" applyFont="1" applyFill="1" applyBorder="1"/>
    <xf numFmtId="4" fontId="3" fillId="0" borderId="10" xfId="1" applyNumberFormat="1" applyFont="1" applyBorder="1" applyAlignment="1">
      <alignment horizontal="right" wrapText="1"/>
    </xf>
    <xf numFmtId="4" fontId="3" fillId="0" borderId="10" xfId="1" applyNumberFormat="1" applyFont="1" applyBorder="1" applyAlignment="1">
      <alignment wrapText="1"/>
    </xf>
    <xf numFmtId="4" fontId="3" fillId="0" borderId="11" xfId="1" applyNumberFormat="1" applyFont="1" applyBorder="1" applyAlignment="1">
      <alignment wrapText="1"/>
    </xf>
    <xf numFmtId="3" fontId="3" fillId="0" borderId="0" xfId="1" applyNumberFormat="1" applyFont="1"/>
    <xf numFmtId="2" fontId="3" fillId="0" borderId="0" xfId="1" applyNumberFormat="1" applyFont="1"/>
    <xf numFmtId="0" fontId="3" fillId="0" borderId="10" xfId="1" applyFont="1" applyBorder="1" applyAlignment="1">
      <alignment horizontal="center"/>
    </xf>
    <xf numFmtId="0" fontId="3" fillId="0" borderId="17" xfId="1" applyFont="1" applyBorder="1"/>
    <xf numFmtId="0" fontId="3" fillId="0" borderId="18" xfId="1" applyFont="1" applyBorder="1"/>
    <xf numFmtId="0" fontId="3" fillId="0" borderId="1" xfId="1" applyFont="1" applyBorder="1"/>
    <xf numFmtId="0" fontId="3" fillId="0" borderId="8" xfId="1" applyFont="1" applyBorder="1"/>
    <xf numFmtId="0" fontId="6" fillId="2" borderId="7" xfId="1" applyFont="1" applyFill="1" applyBorder="1" applyAlignment="1">
      <alignment horizontal="center"/>
    </xf>
    <xf numFmtId="0" fontId="6" fillId="2" borderId="9" xfId="1" applyFont="1" applyFill="1" applyBorder="1"/>
    <xf numFmtId="4" fontId="8" fillId="2" borderId="7" xfId="1" applyNumberFormat="1" applyFont="1" applyFill="1" applyBorder="1" applyAlignment="1">
      <alignment horizontal="right"/>
    </xf>
    <xf numFmtId="4" fontId="6" fillId="2" borderId="20" xfId="1" applyNumberFormat="1" applyFont="1" applyFill="1" applyBorder="1" applyAlignment="1">
      <alignment horizontal="right"/>
    </xf>
    <xf numFmtId="4" fontId="6" fillId="2" borderId="21" xfId="1" applyNumberFormat="1" applyFont="1" applyFill="1" applyBorder="1" applyAlignment="1">
      <alignment horizontal="right"/>
    </xf>
    <xf numFmtId="0" fontId="3" fillId="2" borderId="20" xfId="1" applyFont="1" applyFill="1" applyBorder="1"/>
    <xf numFmtId="0" fontId="6" fillId="3" borderId="22" xfId="1" applyFont="1" applyFill="1" applyBorder="1" applyAlignment="1">
      <alignment horizontal="center"/>
    </xf>
    <xf numFmtId="4" fontId="14" fillId="3" borderId="22" xfId="1" applyNumberFormat="1" applyFont="1" applyFill="1" applyBorder="1" applyAlignment="1">
      <alignment horizontal="right"/>
    </xf>
    <xf numFmtId="4" fontId="6" fillId="3" borderId="7" xfId="1" applyNumberFormat="1" applyFont="1" applyFill="1" applyBorder="1" applyAlignment="1">
      <alignment horizontal="right"/>
    </xf>
    <xf numFmtId="4" fontId="6" fillId="3" borderId="20" xfId="1" applyNumberFormat="1" applyFont="1" applyFill="1" applyBorder="1" applyAlignment="1">
      <alignment horizontal="right"/>
    </xf>
    <xf numFmtId="4" fontId="6" fillId="3" borderId="21" xfId="1" applyNumberFormat="1" applyFont="1" applyFill="1" applyBorder="1" applyAlignment="1">
      <alignment horizontal="right"/>
    </xf>
    <xf numFmtId="0" fontId="3" fillId="3" borderId="23" xfId="1" applyFont="1" applyFill="1" applyBorder="1"/>
    <xf numFmtId="0" fontId="6" fillId="2" borderId="7" xfId="1" applyFont="1" applyFill="1" applyBorder="1" applyAlignment="1">
      <alignment horizontal="left"/>
    </xf>
    <xf numFmtId="4" fontId="6" fillId="2" borderId="10" xfId="1" applyNumberFormat="1" applyFont="1" applyFill="1" applyBorder="1" applyAlignment="1">
      <alignment horizontal="center"/>
    </xf>
    <xf numFmtId="0" fontId="6" fillId="2" borderId="24" xfId="1" applyFont="1" applyFill="1" applyBorder="1" applyAlignment="1">
      <alignment horizontal="center"/>
    </xf>
    <xf numFmtId="0" fontId="6" fillId="2" borderId="19" xfId="1" applyFont="1" applyFill="1" applyBorder="1" applyAlignment="1">
      <alignment horizontal="center"/>
    </xf>
    <xf numFmtId="0" fontId="6" fillId="2" borderId="16" xfId="1" applyFont="1" applyFill="1" applyBorder="1" applyAlignment="1">
      <alignment horizontal="center" wrapText="1"/>
    </xf>
    <xf numFmtId="0" fontId="6" fillId="2" borderId="20" xfId="1" applyFont="1" applyFill="1" applyBorder="1" applyAlignment="1">
      <alignment horizontal="center"/>
    </xf>
    <xf numFmtId="4" fontId="3" fillId="0" borderId="21" xfId="1" applyNumberFormat="1" applyFont="1" applyBorder="1" applyAlignment="1">
      <alignment vertical="center" wrapText="1"/>
    </xf>
    <xf numFmtId="4" fontId="3" fillId="0" borderId="12" xfId="1" applyNumberFormat="1" applyFont="1" applyBorder="1" applyAlignment="1">
      <alignment horizontal="center" vertical="center" wrapText="1"/>
    </xf>
    <xf numFmtId="0" fontId="3" fillId="0" borderId="9" xfId="1" applyFont="1" applyBorder="1"/>
    <xf numFmtId="0" fontId="6" fillId="4" borderId="26" xfId="1" applyFont="1" applyFill="1" applyBorder="1" applyAlignment="1">
      <alignment horizontal="left"/>
    </xf>
    <xf numFmtId="0" fontId="6" fillId="4" borderId="27" xfId="1" applyFont="1" applyFill="1" applyBorder="1"/>
    <xf numFmtId="4" fontId="18" fillId="4" borderId="28" xfId="1" applyNumberFormat="1" applyFont="1" applyFill="1" applyBorder="1" applyAlignment="1">
      <alignment horizontal="right"/>
    </xf>
    <xf numFmtId="4" fontId="6" fillId="4" borderId="29" xfId="1" applyNumberFormat="1" applyFont="1" applyFill="1" applyBorder="1" applyAlignment="1">
      <alignment horizontal="right"/>
    </xf>
    <xf numFmtId="0" fontId="3" fillId="4" borderId="30" xfId="1" applyFont="1" applyFill="1" applyBorder="1"/>
    <xf numFmtId="0" fontId="6" fillId="0" borderId="0" xfId="1" applyFont="1" applyAlignment="1">
      <alignment horizontal="left"/>
    </xf>
    <xf numFmtId="4" fontId="6" fillId="0" borderId="22" xfId="1" applyNumberFormat="1" applyFont="1" applyBorder="1" applyAlignment="1">
      <alignment horizontal="right"/>
    </xf>
    <xf numFmtId="4" fontId="6" fillId="0" borderId="23" xfId="1" applyNumberFormat="1" applyFont="1" applyBorder="1" applyAlignment="1">
      <alignment horizontal="right"/>
    </xf>
    <xf numFmtId="4" fontId="6" fillId="0" borderId="0" xfId="1" applyNumberFormat="1" applyFont="1" applyAlignment="1">
      <alignment horizontal="right"/>
    </xf>
    <xf numFmtId="0" fontId="6" fillId="0" borderId="0" xfId="1" applyFont="1" applyAlignment="1">
      <alignment horizontal="left" wrapText="1"/>
    </xf>
    <xf numFmtId="9" fontId="8" fillId="0" borderId="0" xfId="1" applyNumberFormat="1" applyFont="1" applyAlignment="1">
      <alignment horizontal="left"/>
    </xf>
    <xf numFmtId="4" fontId="3" fillId="0" borderId="22" xfId="1" applyNumberFormat="1" applyFont="1" applyBorder="1" applyAlignment="1">
      <alignment horizontal="right"/>
    </xf>
    <xf numFmtId="4" fontId="6" fillId="0" borderId="22" xfId="1" applyNumberFormat="1" applyFont="1" applyBorder="1"/>
    <xf numFmtId="166" fontId="6" fillId="0" borderId="22" xfId="1" applyNumberFormat="1" applyFont="1" applyBorder="1" applyAlignment="1">
      <alignment horizontal="left"/>
    </xf>
    <xf numFmtId="3" fontId="6" fillId="0" borderId="0" xfId="1" applyNumberFormat="1" applyFont="1" applyAlignment="1">
      <alignment horizontal="right"/>
    </xf>
    <xf numFmtId="4" fontId="6" fillId="0" borderId="0" xfId="1" applyNumberFormat="1" applyFont="1" applyAlignment="1">
      <alignment horizontal="left"/>
    </xf>
    <xf numFmtId="4" fontId="6" fillId="0" borderId="28" xfId="1" applyNumberFormat="1" applyFont="1" applyBorder="1"/>
    <xf numFmtId="4" fontId="8" fillId="0" borderId="31" xfId="1" applyNumberFormat="1" applyFont="1" applyBorder="1"/>
    <xf numFmtId="166" fontId="6" fillId="0" borderId="28" xfId="1" applyNumberFormat="1" applyFont="1" applyBorder="1" applyAlignment="1">
      <alignment horizontal="left"/>
    </xf>
    <xf numFmtId="3" fontId="8" fillId="0" borderId="0" xfId="1" applyNumberFormat="1" applyFont="1"/>
    <xf numFmtId="4" fontId="8" fillId="0" borderId="0" xfId="1" applyNumberFormat="1" applyFont="1"/>
    <xf numFmtId="0" fontId="10" fillId="0" borderId="0" xfId="1" applyFont="1" applyAlignment="1">
      <alignment horizontal="left" wrapText="1"/>
    </xf>
    <xf numFmtId="0" fontId="20" fillId="0" borderId="0" xfId="1" applyFont="1"/>
    <xf numFmtId="0" fontId="21" fillId="0" borderId="0" xfId="1" applyFont="1"/>
    <xf numFmtId="0" fontId="22" fillId="3" borderId="0" xfId="4" applyFill="1"/>
    <xf numFmtId="0" fontId="23" fillId="5" borderId="0" xfId="4" applyFont="1" applyFill="1" applyAlignment="1">
      <alignment horizontal="right"/>
    </xf>
    <xf numFmtId="0" fontId="1" fillId="3" borderId="0" xfId="1" applyFill="1"/>
    <xf numFmtId="0" fontId="24" fillId="5" borderId="0" xfId="4" applyFont="1" applyFill="1"/>
    <xf numFmtId="0" fontId="24" fillId="5" borderId="0" xfId="4" applyFont="1" applyFill="1" applyAlignment="1">
      <alignment horizontal="right"/>
    </xf>
    <xf numFmtId="0" fontId="24" fillId="3" borderId="0" xfId="4" applyFont="1" applyFill="1"/>
    <xf numFmtId="0" fontId="25" fillId="3" borderId="0" xfId="1" applyFont="1" applyFill="1"/>
    <xf numFmtId="0" fontId="25" fillId="6" borderId="0" xfId="1" applyFont="1" applyFill="1" applyProtection="1">
      <protection hidden="1"/>
    </xf>
    <xf numFmtId="0" fontId="25" fillId="6" borderId="0" xfId="1" applyFont="1" applyFill="1"/>
    <xf numFmtId="0" fontId="26" fillId="5" borderId="0" xfId="4" applyFont="1" applyFill="1"/>
    <xf numFmtId="4" fontId="26" fillId="5" borderId="0" xfId="4" applyNumberFormat="1" applyFont="1" applyFill="1"/>
    <xf numFmtId="0" fontId="25" fillId="6" borderId="0" xfId="1" applyFont="1" applyFill="1" applyProtection="1">
      <protection locked="0" hidden="1"/>
    </xf>
    <xf numFmtId="164" fontId="25" fillId="6" borderId="0" xfId="1" applyNumberFormat="1" applyFont="1" applyFill="1" applyProtection="1">
      <protection hidden="1"/>
    </xf>
    <xf numFmtId="167" fontId="25" fillId="6" borderId="0" xfId="2" applyNumberFormat="1" applyFont="1" applyFill="1"/>
    <xf numFmtId="4" fontId="25" fillId="3" borderId="0" xfId="1" applyNumberFormat="1" applyFont="1" applyFill="1"/>
    <xf numFmtId="2" fontId="1" fillId="3" borderId="0" xfId="1" applyNumberFormat="1" applyFill="1"/>
    <xf numFmtId="4" fontId="24" fillId="5" borderId="0" xfId="4" applyNumberFormat="1" applyFont="1" applyFill="1"/>
    <xf numFmtId="168" fontId="25" fillId="3" borderId="0" xfId="1" applyNumberFormat="1" applyFont="1" applyFill="1"/>
    <xf numFmtId="0" fontId="24" fillId="7" borderId="32" xfId="4" applyFont="1" applyFill="1" applyBorder="1"/>
    <xf numFmtId="0" fontId="24" fillId="5" borderId="33" xfId="4" applyFont="1" applyFill="1" applyBorder="1"/>
    <xf numFmtId="0" fontId="25" fillId="3" borderId="33" xfId="1" applyFont="1" applyFill="1" applyBorder="1"/>
    <xf numFmtId="169" fontId="24" fillId="7" borderId="33" xfId="4" applyNumberFormat="1" applyFont="1" applyFill="1" applyBorder="1"/>
    <xf numFmtId="0" fontId="24" fillId="7" borderId="12" xfId="4" applyFont="1" applyFill="1" applyBorder="1"/>
    <xf numFmtId="0" fontId="27" fillId="3" borderId="0" xfId="1" applyFont="1" applyFill="1" applyProtection="1">
      <protection hidden="1"/>
    </xf>
    <xf numFmtId="0" fontId="2" fillId="3" borderId="0" xfId="1" applyFont="1" applyFill="1" applyProtection="1">
      <protection hidden="1"/>
    </xf>
    <xf numFmtId="0" fontId="24" fillId="7" borderId="34" xfId="4" applyFont="1" applyFill="1" applyBorder="1"/>
    <xf numFmtId="0" fontId="24" fillId="7" borderId="0" xfId="4" applyFont="1" applyFill="1"/>
    <xf numFmtId="0" fontId="24" fillId="7" borderId="14" xfId="4" applyFont="1" applyFill="1" applyBorder="1"/>
    <xf numFmtId="164" fontId="25" fillId="3" borderId="0" xfId="1" applyNumberFormat="1" applyFont="1" applyFill="1" applyProtection="1">
      <protection hidden="1"/>
    </xf>
    <xf numFmtId="164" fontId="1" fillId="3" borderId="0" xfId="1" applyNumberFormat="1" applyFill="1" applyProtection="1">
      <protection hidden="1"/>
    </xf>
    <xf numFmtId="169" fontId="25" fillId="3" borderId="0" xfId="1" applyNumberFormat="1" applyFont="1" applyFill="1"/>
    <xf numFmtId="0" fontId="27" fillId="6" borderId="0" xfId="1" applyFont="1" applyFill="1" applyProtection="1">
      <protection hidden="1"/>
    </xf>
    <xf numFmtId="164" fontId="27" fillId="6" borderId="0" xfId="1" applyNumberFormat="1" applyFont="1" applyFill="1" applyProtection="1">
      <protection hidden="1"/>
    </xf>
    <xf numFmtId="10" fontId="24" fillId="7" borderId="0" xfId="2" applyNumberFormat="1" applyFont="1" applyFill="1" applyBorder="1"/>
    <xf numFmtId="164" fontId="27" fillId="3" borderId="0" xfId="1" applyNumberFormat="1" applyFont="1" applyFill="1" applyProtection="1">
      <protection hidden="1"/>
    </xf>
    <xf numFmtId="164" fontId="2" fillId="3" borderId="0" xfId="1" applyNumberFormat="1" applyFont="1" applyFill="1" applyProtection="1">
      <protection hidden="1"/>
    </xf>
    <xf numFmtId="0" fontId="25" fillId="3" borderId="0" xfId="1" applyFont="1" applyFill="1" applyProtection="1">
      <protection locked="0" hidden="1"/>
    </xf>
    <xf numFmtId="0" fontId="24" fillId="7" borderId="18" xfId="4" applyFont="1" applyFill="1" applyBorder="1"/>
    <xf numFmtId="0" fontId="24" fillId="5" borderId="35" xfId="4" applyFont="1" applyFill="1" applyBorder="1"/>
    <xf numFmtId="0" fontId="25" fillId="3" borderId="35" xfId="1" applyFont="1" applyFill="1" applyBorder="1"/>
    <xf numFmtId="167" fontId="24" fillId="7" borderId="35" xfId="4" applyNumberFormat="1" applyFont="1" applyFill="1" applyBorder="1"/>
    <xf numFmtId="0" fontId="24" fillId="7" borderId="16" xfId="4" applyFont="1" applyFill="1" applyBorder="1"/>
    <xf numFmtId="170" fontId="24" fillId="7" borderId="0" xfId="4" applyNumberFormat="1" applyFont="1" applyFill="1"/>
    <xf numFmtId="0" fontId="28" fillId="5" borderId="36" xfId="4" applyFont="1" applyFill="1" applyBorder="1" applyAlignment="1">
      <alignment horizontal="right"/>
    </xf>
    <xf numFmtId="169" fontId="29" fillId="5" borderId="0" xfId="4" applyNumberFormat="1" applyFont="1" applyFill="1"/>
    <xf numFmtId="168" fontId="24" fillId="5" borderId="0" xfId="4" applyNumberFormat="1" applyFont="1" applyFill="1"/>
    <xf numFmtId="169" fontId="30" fillId="5" borderId="0" xfId="4" applyNumberFormat="1" applyFont="1" applyFill="1"/>
    <xf numFmtId="0" fontId="22" fillId="5" borderId="0" xfId="4" applyFill="1"/>
    <xf numFmtId="4" fontId="22" fillId="5" borderId="0" xfId="4" applyNumberFormat="1" applyFill="1"/>
    <xf numFmtId="168" fontId="22" fillId="5" borderId="0" xfId="4" applyNumberFormat="1" applyFill="1"/>
    <xf numFmtId="0" fontId="1" fillId="3" borderId="0" xfId="1" applyFill="1" applyProtection="1">
      <protection locked="0" hidden="1"/>
    </xf>
    <xf numFmtId="0" fontId="31" fillId="5" borderId="0" xfId="4" applyFont="1" applyFill="1"/>
    <xf numFmtId="0" fontId="32" fillId="5" borderId="0" xfId="4" applyFont="1" applyFill="1"/>
    <xf numFmtId="4" fontId="33" fillId="5" borderId="0" xfId="4" applyNumberFormat="1" applyFont="1" applyFill="1"/>
    <xf numFmtId="0" fontId="34" fillId="5" borderId="0" xfId="4" applyFont="1" applyFill="1"/>
    <xf numFmtId="4" fontId="1" fillId="3" borderId="0" xfId="1" applyNumberFormat="1" applyFill="1"/>
    <xf numFmtId="168" fontId="1" fillId="3" borderId="0" xfId="1" applyNumberFormat="1" applyFill="1"/>
    <xf numFmtId="0" fontId="22" fillId="7" borderId="32" xfId="4" applyFill="1" applyBorder="1"/>
    <xf numFmtId="0" fontId="22" fillId="5" borderId="33" xfId="4" applyFill="1" applyBorder="1"/>
    <xf numFmtId="0" fontId="1" fillId="3" borderId="33" xfId="1" applyFill="1" applyBorder="1"/>
    <xf numFmtId="0" fontId="22" fillId="7" borderId="34" xfId="4" applyFill="1" applyBorder="1"/>
    <xf numFmtId="169" fontId="1" fillId="3" borderId="0" xfId="1" applyNumberFormat="1" applyFill="1"/>
    <xf numFmtId="4" fontId="22" fillId="3" borderId="0" xfId="4" applyNumberFormat="1" applyFill="1"/>
    <xf numFmtId="171" fontId="22" fillId="3" borderId="0" xfId="4" applyNumberFormat="1" applyFill="1"/>
    <xf numFmtId="0" fontId="35" fillId="3" borderId="0" xfId="4" applyFont="1" applyFill="1"/>
    <xf numFmtId="0" fontId="22" fillId="7" borderId="0" xfId="4" applyFill="1"/>
    <xf numFmtId="0" fontId="36" fillId="5" borderId="36" xfId="4" applyFont="1" applyFill="1" applyBorder="1" applyAlignment="1">
      <alignment horizontal="right"/>
    </xf>
    <xf numFmtId="172" fontId="1" fillId="3" borderId="0" xfId="1" applyNumberFormat="1" applyFill="1"/>
    <xf numFmtId="170" fontId="22" fillId="7" borderId="0" xfId="4" applyNumberFormat="1" applyFill="1"/>
    <xf numFmtId="169" fontId="37" fillId="5" borderId="0" xfId="4" applyNumberFormat="1" applyFont="1" applyFill="1"/>
    <xf numFmtId="0" fontId="38" fillId="5" borderId="0" xfId="4" applyFont="1" applyFill="1"/>
    <xf numFmtId="4" fontId="38" fillId="5" borderId="0" xfId="4" applyNumberFormat="1" applyFont="1" applyFill="1"/>
    <xf numFmtId="168" fontId="38" fillId="5" borderId="0" xfId="4" applyNumberFormat="1" applyFont="1" applyFill="1"/>
    <xf numFmtId="0" fontId="1" fillId="0" borderId="0" xfId="1"/>
    <xf numFmtId="4" fontId="22" fillId="7" borderId="0" xfId="4" applyNumberFormat="1" applyFill="1"/>
    <xf numFmtId="0" fontId="3" fillId="0" borderId="0" xfId="5" applyFont="1"/>
    <xf numFmtId="0" fontId="4" fillId="0" borderId="0" xfId="5" applyFont="1" applyAlignment="1">
      <alignment horizontal="right"/>
    </xf>
    <xf numFmtId="0" fontId="5" fillId="0" borderId="0" xfId="5" applyFont="1" applyAlignment="1">
      <alignment wrapText="1"/>
    </xf>
    <xf numFmtId="0" fontId="3" fillId="0" borderId="0" xfId="5" applyFont="1" applyAlignment="1">
      <alignment horizontal="right"/>
    </xf>
    <xf numFmtId="0" fontId="6" fillId="0" borderId="1" xfId="5" applyFont="1" applyBorder="1"/>
    <xf numFmtId="0" fontId="7" fillId="0" borderId="0" xfId="5" applyFont="1"/>
    <xf numFmtId="9" fontId="3" fillId="0" borderId="0" xfId="6" applyFont="1"/>
    <xf numFmtId="1" fontId="3" fillId="0" borderId="0" xfId="5" applyNumberFormat="1" applyFont="1"/>
    <xf numFmtId="0" fontId="8" fillId="0" borderId="1" xfId="5" applyFont="1" applyBorder="1"/>
    <xf numFmtId="0" fontId="9" fillId="0" borderId="0" xfId="5" applyFont="1" applyAlignment="1">
      <alignment vertical="center"/>
    </xf>
    <xf numFmtId="0" fontId="3" fillId="0" borderId="0" xfId="5" applyFont="1" applyAlignment="1">
      <alignment horizontal="center"/>
    </xf>
    <xf numFmtId="0" fontId="10" fillId="0" borderId="0" xfId="5" applyFont="1"/>
    <xf numFmtId="0" fontId="6" fillId="0" borderId="0" xfId="5" applyFont="1"/>
    <xf numFmtId="0" fontId="6" fillId="0" borderId="1" xfId="5" applyFont="1" applyBorder="1" applyAlignment="1">
      <alignment horizontal="right"/>
    </xf>
    <xf numFmtId="165" fontId="3" fillId="0" borderId="0" xfId="5" applyNumberFormat="1" applyFont="1"/>
    <xf numFmtId="0" fontId="4" fillId="0" borderId="1" xfId="5" applyFont="1" applyBorder="1" applyAlignment="1">
      <alignment horizontal="right"/>
    </xf>
    <xf numFmtId="3" fontId="12" fillId="0" borderId="1" xfId="5" applyNumberFormat="1" applyFont="1" applyBorder="1" applyAlignment="1">
      <alignment horizontal="right"/>
    </xf>
    <xf numFmtId="0" fontId="4" fillId="0" borderId="1" xfId="5" applyFont="1" applyBorder="1"/>
    <xf numFmtId="165" fontId="6" fillId="0" borderId="0" xfId="5" applyNumberFormat="1" applyFont="1"/>
    <xf numFmtId="0" fontId="6" fillId="0" borderId="0" xfId="5" applyFont="1" applyAlignment="1">
      <alignment horizontal="right"/>
    </xf>
    <xf numFmtId="3" fontId="8" fillId="0" borderId="0" xfId="5" applyNumberFormat="1" applyFont="1" applyAlignment="1">
      <alignment horizontal="right"/>
    </xf>
    <xf numFmtId="0" fontId="6" fillId="2" borderId="3" xfId="5" applyFont="1" applyFill="1" applyBorder="1" applyAlignment="1">
      <alignment horizontal="left"/>
    </xf>
    <xf numFmtId="0" fontId="6" fillId="2" borderId="4" xfId="5" applyFont="1" applyFill="1" applyBorder="1"/>
    <xf numFmtId="0" fontId="6" fillId="2" borderId="5" xfId="5" applyFont="1" applyFill="1" applyBorder="1" applyAlignment="1">
      <alignment horizontal="center" wrapText="1"/>
    </xf>
    <xf numFmtId="0" fontId="6" fillId="2" borderId="6" xfId="5" applyFont="1" applyFill="1" applyBorder="1" applyAlignment="1">
      <alignment horizontal="center"/>
    </xf>
    <xf numFmtId="0" fontId="3" fillId="0" borderId="7" xfId="5" applyFont="1" applyBorder="1" applyAlignment="1">
      <alignment horizontal="center"/>
    </xf>
    <xf numFmtId="0" fontId="3" fillId="3" borderId="8" xfId="5" applyFont="1" applyFill="1" applyBorder="1"/>
    <xf numFmtId="0" fontId="3" fillId="3" borderId="9" xfId="5" applyFont="1" applyFill="1" applyBorder="1"/>
    <xf numFmtId="4" fontId="3" fillId="0" borderId="10" xfId="5" applyNumberFormat="1" applyFont="1" applyBorder="1" applyAlignment="1">
      <alignment wrapText="1"/>
    </xf>
    <xf numFmtId="4" fontId="3" fillId="0" borderId="11" xfId="5" applyNumberFormat="1" applyFont="1" applyBorder="1" applyAlignment="1">
      <alignment wrapText="1"/>
    </xf>
    <xf numFmtId="3" fontId="3" fillId="0" borderId="0" xfId="5" applyNumberFormat="1" applyFont="1"/>
    <xf numFmtId="2" fontId="3" fillId="0" borderId="0" xfId="5" applyNumberFormat="1" applyFont="1"/>
    <xf numFmtId="0" fontId="3" fillId="0" borderId="10" xfId="5" applyFont="1" applyBorder="1" applyAlignment="1">
      <alignment horizontal="center"/>
    </xf>
    <xf numFmtId="0" fontId="3" fillId="0" borderId="17" xfId="5" applyFont="1" applyBorder="1"/>
    <xf numFmtId="0" fontId="3" fillId="0" borderId="18" xfId="5" applyFont="1" applyBorder="1"/>
    <xf numFmtId="0" fontId="3" fillId="0" borderId="1" xfId="5" applyFont="1" applyBorder="1"/>
    <xf numFmtId="0" fontId="3" fillId="0" borderId="8" xfId="5" applyFont="1" applyBorder="1"/>
    <xf numFmtId="0" fontId="6" fillId="2" borderId="7" xfId="5" applyFont="1" applyFill="1" applyBorder="1" applyAlignment="1">
      <alignment horizontal="center"/>
    </xf>
    <xf numFmtId="0" fontId="6" fillId="2" borderId="9" xfId="5" applyFont="1" applyFill="1" applyBorder="1"/>
    <xf numFmtId="4" fontId="8" fillId="2" borderId="7" xfId="5" applyNumberFormat="1" applyFont="1" applyFill="1" applyBorder="1" applyAlignment="1">
      <alignment horizontal="right"/>
    </xf>
    <xf numFmtId="4" fontId="8" fillId="2" borderId="20" xfId="5" applyNumberFormat="1" applyFont="1" applyFill="1" applyBorder="1" applyAlignment="1">
      <alignment horizontal="right"/>
    </xf>
    <xf numFmtId="4" fontId="6" fillId="2" borderId="21" xfId="5" applyNumberFormat="1" applyFont="1" applyFill="1" applyBorder="1" applyAlignment="1">
      <alignment horizontal="right"/>
    </xf>
    <xf numFmtId="0" fontId="3" fillId="2" borderId="20" xfId="5" applyFont="1" applyFill="1" applyBorder="1"/>
    <xf numFmtId="0" fontId="6" fillId="3" borderId="22" xfId="5" applyFont="1" applyFill="1" applyBorder="1" applyAlignment="1">
      <alignment horizontal="center"/>
    </xf>
    <xf numFmtId="0" fontId="6" fillId="3" borderId="0" xfId="5" applyFont="1" applyFill="1"/>
    <xf numFmtId="4" fontId="6" fillId="3" borderId="7" xfId="5" applyNumberFormat="1" applyFont="1" applyFill="1" applyBorder="1" applyAlignment="1">
      <alignment horizontal="right"/>
    </xf>
    <xf numFmtId="4" fontId="6" fillId="3" borderId="20" xfId="5" applyNumberFormat="1" applyFont="1" applyFill="1" applyBorder="1" applyAlignment="1">
      <alignment horizontal="right"/>
    </xf>
    <xf numFmtId="4" fontId="6" fillId="3" borderId="21" xfId="5" applyNumberFormat="1" applyFont="1" applyFill="1" applyBorder="1" applyAlignment="1">
      <alignment horizontal="right"/>
    </xf>
    <xf numFmtId="0" fontId="3" fillId="3" borderId="23" xfId="5" applyFont="1" applyFill="1" applyBorder="1"/>
    <xf numFmtId="0" fontId="6" fillId="2" borderId="7" xfId="5" applyFont="1" applyFill="1" applyBorder="1" applyAlignment="1">
      <alignment horizontal="left"/>
    </xf>
    <xf numFmtId="0" fontId="6" fillId="2" borderId="24" xfId="5" applyFont="1" applyFill="1" applyBorder="1" applyAlignment="1">
      <alignment horizontal="center"/>
    </xf>
    <xf numFmtId="0" fontId="6" fillId="2" borderId="19" xfId="5" applyFont="1" applyFill="1" applyBorder="1" applyAlignment="1">
      <alignment horizontal="center"/>
    </xf>
    <xf numFmtId="0" fontId="6" fillId="2" borderId="16" xfId="5" applyFont="1" applyFill="1" applyBorder="1" applyAlignment="1">
      <alignment horizontal="center" wrapText="1"/>
    </xf>
    <xf numFmtId="0" fontId="6" fillId="2" borderId="20" xfId="5" applyFont="1" applyFill="1" applyBorder="1" applyAlignment="1">
      <alignment horizontal="center"/>
    </xf>
    <xf numFmtId="4" fontId="16" fillId="0" borderId="10" xfId="5" applyNumberFormat="1" applyFont="1" applyBorder="1" applyAlignment="1">
      <alignment vertical="center" wrapText="1"/>
    </xf>
    <xf numFmtId="4" fontId="16" fillId="0" borderId="25" xfId="5" applyNumberFormat="1" applyFont="1" applyBorder="1" applyAlignment="1">
      <alignment vertical="center" wrapText="1"/>
    </xf>
    <xf numFmtId="4" fontId="3" fillId="0" borderId="12" xfId="5" applyNumberFormat="1" applyFont="1" applyBorder="1" applyAlignment="1">
      <alignment horizontal="center" vertical="center" wrapText="1"/>
    </xf>
    <xf numFmtId="4" fontId="3" fillId="0" borderId="21" xfId="5" applyNumberFormat="1" applyFont="1" applyBorder="1" applyAlignment="1">
      <alignment vertical="center" wrapText="1"/>
    </xf>
    <xf numFmtId="0" fontId="6" fillId="4" borderId="28" xfId="5" applyFont="1" applyFill="1" applyBorder="1" applyAlignment="1">
      <alignment horizontal="left"/>
    </xf>
    <xf numFmtId="0" fontId="6" fillId="4" borderId="2" xfId="5" applyFont="1" applyFill="1" applyBorder="1"/>
    <xf numFmtId="4" fontId="6" fillId="4" borderId="38" xfId="5" applyNumberFormat="1" applyFont="1" applyFill="1" applyBorder="1" applyAlignment="1">
      <alignment horizontal="right"/>
    </xf>
    <xf numFmtId="0" fontId="3" fillId="4" borderId="31" xfId="5" applyFont="1" applyFill="1" applyBorder="1"/>
    <xf numFmtId="0" fontId="6" fillId="0" borderId="0" xfId="5" applyFont="1" applyAlignment="1">
      <alignment horizontal="left"/>
    </xf>
    <xf numFmtId="4" fontId="6" fillId="0" borderId="22" xfId="5" applyNumberFormat="1" applyFont="1" applyBorder="1" applyAlignment="1">
      <alignment horizontal="right"/>
    </xf>
    <xf numFmtId="4" fontId="6" fillId="0" borderId="23" xfId="5" applyNumberFormat="1" applyFont="1" applyBorder="1" applyAlignment="1">
      <alignment horizontal="right"/>
    </xf>
    <xf numFmtId="4" fontId="6" fillId="0" borderId="0" xfId="5" applyNumberFormat="1" applyFont="1" applyAlignment="1">
      <alignment horizontal="right"/>
    </xf>
    <xf numFmtId="0" fontId="6" fillId="0" borderId="0" xfId="5" applyFont="1" applyAlignment="1">
      <alignment horizontal="left" wrapText="1"/>
    </xf>
    <xf numFmtId="9" fontId="8" fillId="0" borderId="0" xfId="5" applyNumberFormat="1" applyFont="1" applyAlignment="1">
      <alignment horizontal="left"/>
    </xf>
    <xf numFmtId="4" fontId="3" fillId="0" borderId="22" xfId="5" applyNumberFormat="1" applyFont="1" applyBorder="1" applyAlignment="1">
      <alignment horizontal="right"/>
    </xf>
    <xf numFmtId="166" fontId="8" fillId="0" borderId="22" xfId="5" applyNumberFormat="1" applyFont="1" applyBorder="1" applyAlignment="1">
      <alignment horizontal="left"/>
    </xf>
    <xf numFmtId="4" fontId="6" fillId="0" borderId="0" xfId="5" applyNumberFormat="1" applyFont="1" applyAlignment="1">
      <alignment horizontal="left"/>
    </xf>
    <xf numFmtId="166" fontId="8" fillId="0" borderId="28" xfId="5" applyNumberFormat="1" applyFont="1" applyBorder="1" applyAlignment="1">
      <alignment horizontal="left"/>
    </xf>
    <xf numFmtId="4" fontId="8" fillId="0" borderId="31" xfId="5" applyNumberFormat="1" applyFont="1" applyBorder="1"/>
    <xf numFmtId="4" fontId="8" fillId="0" borderId="0" xfId="5" applyNumberFormat="1" applyFont="1"/>
    <xf numFmtId="0" fontId="10" fillId="0" borderId="0" xfId="5" applyFont="1" applyAlignment="1">
      <alignment horizontal="left" wrapText="1"/>
    </xf>
    <xf numFmtId="0" fontId="19" fillId="0" borderId="0" xfId="5" applyFont="1" applyAlignment="1">
      <alignment vertical="top" wrapText="1"/>
    </xf>
    <xf numFmtId="0" fontId="20" fillId="0" borderId="0" xfId="5" applyFont="1"/>
    <xf numFmtId="0" fontId="21" fillId="0" borderId="0" xfId="5" applyFont="1"/>
    <xf numFmtId="4" fontId="24" fillId="3" borderId="0" xfId="4" applyNumberFormat="1" applyFont="1" applyFill="1"/>
    <xf numFmtId="0" fontId="3" fillId="0" borderId="11" xfId="1" applyFont="1" applyBorder="1" applyAlignment="1">
      <alignment vertical="center" wrapText="1"/>
    </xf>
    <xf numFmtId="0" fontId="3" fillId="0" borderId="11" xfId="1" applyFont="1" applyBorder="1" applyAlignment="1">
      <alignment horizontal="center" vertical="center" wrapText="1"/>
    </xf>
    <xf numFmtId="0" fontId="6" fillId="3" borderId="0" xfId="1" applyFont="1" applyFill="1"/>
    <xf numFmtId="4" fontId="18" fillId="4" borderId="31" xfId="1" applyNumberFormat="1" applyFont="1" applyFill="1" applyBorder="1" applyAlignment="1">
      <alignment horizontal="right"/>
    </xf>
    <xf numFmtId="0" fontId="40" fillId="0" borderId="11" xfId="5" applyFont="1" applyBorder="1" applyAlignment="1">
      <alignment vertical="center" wrapText="1"/>
    </xf>
    <xf numFmtId="4" fontId="24" fillId="7" borderId="0" xfId="4" applyNumberFormat="1" applyFont="1" applyFill="1"/>
    <xf numFmtId="0" fontId="41" fillId="3" borderId="0" xfId="4" applyFont="1" applyFill="1"/>
    <xf numFmtId="0" fontId="42" fillId="5" borderId="0" xfId="4" applyFont="1" applyFill="1" applyAlignment="1">
      <alignment horizontal="right"/>
    </xf>
    <xf numFmtId="0" fontId="0" fillId="3" borderId="0" xfId="1" applyFont="1" applyFill="1"/>
    <xf numFmtId="0" fontId="43" fillId="5" borderId="0" xfId="4" applyFont="1" applyFill="1"/>
    <xf numFmtId="0" fontId="43" fillId="5" borderId="0" xfId="4" applyFont="1" applyFill="1" applyAlignment="1">
      <alignment horizontal="right"/>
    </xf>
    <xf numFmtId="0" fontId="44" fillId="5" borderId="0" xfId="4" applyFont="1" applyFill="1"/>
    <xf numFmtId="0" fontId="45" fillId="5" borderId="0" xfId="4" applyFont="1" applyFill="1"/>
    <xf numFmtId="4" fontId="41" fillId="5" borderId="0" xfId="4" applyNumberFormat="1" applyFont="1" applyFill="1"/>
    <xf numFmtId="0" fontId="46" fillId="3" borderId="0" xfId="4" applyFont="1" applyFill="1"/>
    <xf numFmtId="0" fontId="41" fillId="7" borderId="32" xfId="4" applyFont="1" applyFill="1" applyBorder="1"/>
    <xf numFmtId="0" fontId="41" fillId="5" borderId="33" xfId="4" applyFont="1" applyFill="1" applyBorder="1"/>
    <xf numFmtId="0" fontId="0" fillId="3" borderId="33" xfId="1" applyFont="1" applyFill="1" applyBorder="1"/>
    <xf numFmtId="169" fontId="42" fillId="7" borderId="33" xfId="4" applyNumberFormat="1" applyFont="1" applyFill="1" applyBorder="1"/>
    <xf numFmtId="0" fontId="41" fillId="7" borderId="12" xfId="4" applyFont="1" applyFill="1" applyBorder="1"/>
    <xf numFmtId="0" fontId="41" fillId="7" borderId="34" xfId="4" applyFont="1" applyFill="1" applyBorder="1"/>
    <xf numFmtId="0" fontId="41" fillId="5" borderId="0" xfId="4" applyFont="1" applyFill="1"/>
    <xf numFmtId="169" fontId="42" fillId="7" borderId="0" xfId="4" applyNumberFormat="1" applyFont="1" applyFill="1" applyAlignment="1">
      <alignment horizontal="right"/>
    </xf>
    <xf numFmtId="0" fontId="41" fillId="7" borderId="14" xfId="4" applyFont="1" applyFill="1" applyBorder="1"/>
    <xf numFmtId="0" fontId="41" fillId="7" borderId="0" xfId="4" applyFont="1" applyFill="1"/>
    <xf numFmtId="4" fontId="41" fillId="7" borderId="0" xfId="4" applyNumberFormat="1" applyFont="1" applyFill="1"/>
    <xf numFmtId="4" fontId="46" fillId="7" borderId="0" xfId="4" applyNumberFormat="1" applyFont="1" applyFill="1"/>
    <xf numFmtId="0" fontId="46" fillId="7" borderId="14" xfId="4" applyFont="1" applyFill="1" applyBorder="1"/>
    <xf numFmtId="10" fontId="41" fillId="7" borderId="0" xfId="2" applyNumberFormat="1" applyFont="1" applyFill="1"/>
    <xf numFmtId="3" fontId="41" fillId="7" borderId="0" xfId="4" applyNumberFormat="1" applyFont="1" applyFill="1"/>
    <xf numFmtId="0" fontId="41" fillId="7" borderId="18" xfId="4" applyFont="1" applyFill="1" applyBorder="1"/>
    <xf numFmtId="0" fontId="41" fillId="5" borderId="35" xfId="4" applyFont="1" applyFill="1" applyBorder="1"/>
    <xf numFmtId="0" fontId="0" fillId="3" borderId="35" xfId="1" applyFont="1" applyFill="1" applyBorder="1"/>
    <xf numFmtId="170" fontId="41" fillId="7" borderId="35" xfId="4" applyNumberFormat="1" applyFont="1" applyFill="1" applyBorder="1"/>
    <xf numFmtId="0" fontId="41" fillId="7" borderId="16" xfId="4" applyFont="1" applyFill="1" applyBorder="1"/>
    <xf numFmtId="0" fontId="47" fillId="3" borderId="0" xfId="4" applyFont="1" applyFill="1"/>
    <xf numFmtId="170" fontId="41" fillId="7" borderId="0" xfId="4" applyNumberFormat="1" applyFont="1" applyFill="1"/>
    <xf numFmtId="0" fontId="48" fillId="5" borderId="36" xfId="4" applyFont="1" applyFill="1" applyBorder="1" applyAlignment="1">
      <alignment horizontal="right"/>
    </xf>
    <xf numFmtId="0" fontId="48" fillId="5" borderId="0" xfId="4" applyFont="1" applyFill="1" applyAlignment="1">
      <alignment horizontal="right"/>
    </xf>
    <xf numFmtId="169" fontId="49" fillId="5" borderId="0" xfId="4" applyNumberFormat="1" applyFont="1" applyFill="1"/>
    <xf numFmtId="0" fontId="50" fillId="5" borderId="0" xfId="4" applyFont="1" applyFill="1"/>
    <xf numFmtId="4" fontId="50" fillId="5" borderId="0" xfId="4" applyNumberFormat="1" applyFont="1" applyFill="1"/>
    <xf numFmtId="168" fontId="50" fillId="5" borderId="0" xfId="4" applyNumberFormat="1" applyFont="1" applyFill="1"/>
    <xf numFmtId="2" fontId="0" fillId="3" borderId="0" xfId="1" applyNumberFormat="1" applyFont="1" applyFill="1"/>
    <xf numFmtId="169" fontId="49" fillId="5" borderId="35" xfId="4" applyNumberFormat="1" applyFont="1" applyFill="1" applyBorder="1"/>
    <xf numFmtId="0" fontId="50" fillId="5" borderId="35" xfId="4" applyFont="1" applyFill="1" applyBorder="1"/>
    <xf numFmtId="4" fontId="50" fillId="5" borderId="35" xfId="4" applyNumberFormat="1" applyFont="1" applyFill="1" applyBorder="1"/>
    <xf numFmtId="168" fontId="50" fillId="5" borderId="35" xfId="4" applyNumberFormat="1" applyFont="1" applyFill="1" applyBorder="1"/>
    <xf numFmtId="169" fontId="51" fillId="5" borderId="0" xfId="4" applyNumberFormat="1" applyFont="1" applyFill="1"/>
    <xf numFmtId="168" fontId="41" fillId="5" borderId="0" xfId="4" applyNumberFormat="1" applyFont="1" applyFill="1"/>
    <xf numFmtId="169" fontId="52" fillId="5" borderId="37" xfId="4" applyNumberFormat="1" applyFont="1" applyFill="1" applyBorder="1"/>
    <xf numFmtId="0" fontId="42" fillId="5" borderId="37" xfId="4" applyFont="1" applyFill="1" applyBorder="1"/>
    <xf numFmtId="4" fontId="42" fillId="5" borderId="37" xfId="4" applyNumberFormat="1" applyFont="1" applyFill="1" applyBorder="1"/>
    <xf numFmtId="168" fontId="42" fillId="5" borderId="37" xfId="4" applyNumberFormat="1" applyFont="1" applyFill="1" applyBorder="1"/>
    <xf numFmtId="0" fontId="53" fillId="3" borderId="0" xfId="1" applyFont="1" applyFill="1"/>
    <xf numFmtId="2" fontId="53" fillId="3" borderId="0" xfId="1" applyNumberFormat="1" applyFont="1" applyFill="1"/>
    <xf numFmtId="0" fontId="53" fillId="0" borderId="0" xfId="1" applyFont="1"/>
    <xf numFmtId="169" fontId="51" fillId="5" borderId="33" xfId="4" applyNumberFormat="1" applyFont="1" applyFill="1" applyBorder="1"/>
    <xf numFmtId="4" fontId="41" fillId="5" borderId="33" xfId="4" applyNumberFormat="1" applyFont="1" applyFill="1" applyBorder="1"/>
    <xf numFmtId="168" fontId="41" fillId="5" borderId="33" xfId="4" applyNumberFormat="1" applyFont="1" applyFill="1" applyBorder="1"/>
    <xf numFmtId="4" fontId="16" fillId="0" borderId="10" xfId="5" applyNumberFormat="1" applyFont="1" applyBorder="1" applyAlignment="1">
      <alignment horizontal="right" vertical="center" wrapText="1"/>
    </xf>
    <xf numFmtId="4" fontId="16" fillId="0" borderId="25" xfId="5" applyNumberFormat="1" applyFont="1" applyBorder="1" applyAlignment="1">
      <alignment horizontal="right" vertical="center" wrapText="1"/>
    </xf>
    <xf numFmtId="4" fontId="3" fillId="0" borderId="0" xfId="5" applyNumberFormat="1" applyFont="1"/>
    <xf numFmtId="4" fontId="3" fillId="0" borderId="10" xfId="8" applyNumberFormat="1" applyFont="1" applyBorder="1" applyAlignment="1">
      <alignment horizontal="right" wrapText="1"/>
    </xf>
    <xf numFmtId="4" fontId="3" fillId="0" borderId="11" xfId="8" applyNumberFormat="1" applyFont="1" applyBorder="1" applyAlignment="1">
      <alignment horizontal="right" wrapText="1"/>
    </xf>
    <xf numFmtId="4" fontId="18" fillId="4" borderId="28" xfId="5" applyNumberFormat="1" applyFont="1" applyFill="1" applyBorder="1" applyAlignment="1">
      <alignment horizontal="right"/>
    </xf>
    <xf numFmtId="4" fontId="18" fillId="4" borderId="31" xfId="5" applyNumberFormat="1" applyFont="1" applyFill="1" applyBorder="1" applyAlignment="1">
      <alignment horizontal="right"/>
    </xf>
    <xf numFmtId="4" fontId="16" fillId="0" borderId="11" xfId="5" applyNumberFormat="1" applyFont="1" applyBorder="1" applyAlignment="1">
      <alignment vertical="center" wrapText="1"/>
    </xf>
    <xf numFmtId="164" fontId="8" fillId="0" borderId="1" xfId="5" applyNumberFormat="1" applyFont="1" applyBorder="1" applyAlignment="1">
      <alignment horizontal="right"/>
    </xf>
    <xf numFmtId="4" fontId="3" fillId="0" borderId="0" xfId="1" applyNumberFormat="1" applyFont="1"/>
    <xf numFmtId="4" fontId="3" fillId="0" borderId="10" xfId="5" applyNumberFormat="1" applyFont="1" applyBorder="1" applyAlignment="1">
      <alignment horizontal="center" vertical="center" wrapText="1"/>
    </xf>
    <xf numFmtId="0" fontId="3" fillId="0" borderId="23" xfId="1" applyFont="1" applyBorder="1" applyAlignment="1">
      <alignment horizontal="center" vertical="center" wrapText="1"/>
    </xf>
    <xf numFmtId="4" fontId="16" fillId="0" borderId="10" xfId="1" applyNumberFormat="1" applyFont="1" applyBorder="1" applyAlignment="1">
      <alignment vertical="center" wrapText="1"/>
    </xf>
    <xf numFmtId="4" fontId="16" fillId="0" borderId="25" xfId="1" applyNumberFormat="1" applyFont="1" applyBorder="1" applyAlignment="1">
      <alignment vertical="center" wrapText="1"/>
    </xf>
    <xf numFmtId="0" fontId="15" fillId="0" borderId="19" xfId="5" applyFont="1" applyBorder="1" applyAlignment="1">
      <alignment horizontal="center" vertical="center"/>
    </xf>
    <xf numFmtId="4" fontId="3" fillId="0" borderId="14" xfId="1" applyNumberFormat="1" applyFont="1" applyBorder="1" applyAlignment="1">
      <alignment horizontal="center" vertical="center" wrapText="1"/>
    </xf>
    <xf numFmtId="4" fontId="3" fillId="0" borderId="10" xfId="1" applyNumberFormat="1" applyFont="1" applyBorder="1" applyAlignment="1">
      <alignment vertical="center" wrapText="1"/>
    </xf>
    <xf numFmtId="4" fontId="3" fillId="0" borderId="11" xfId="1" applyNumberFormat="1" applyFont="1" applyBorder="1" applyAlignment="1">
      <alignment vertical="center" wrapText="1"/>
    </xf>
    <xf numFmtId="4" fontId="3" fillId="3" borderId="11" xfId="1" applyNumberFormat="1" applyFont="1" applyFill="1" applyBorder="1" applyAlignment="1">
      <alignment vertical="center" wrapText="1"/>
    </xf>
    <xf numFmtId="4" fontId="16" fillId="3" borderId="25" xfId="1" applyNumberFormat="1" applyFont="1" applyFill="1" applyBorder="1" applyAlignment="1">
      <alignment vertical="center" wrapText="1"/>
    </xf>
    <xf numFmtId="4" fontId="16" fillId="3" borderId="11" xfId="1" applyNumberFormat="1" applyFont="1" applyFill="1" applyBorder="1" applyAlignment="1">
      <alignment vertical="center" wrapText="1"/>
    </xf>
    <xf numFmtId="0" fontId="6" fillId="2" borderId="41" xfId="1" applyFont="1" applyFill="1" applyBorder="1" applyAlignment="1">
      <alignment horizontal="center"/>
    </xf>
    <xf numFmtId="4" fontId="3" fillId="0" borderId="11" xfId="1" applyNumberFormat="1" applyFont="1" applyBorder="1" applyAlignment="1">
      <alignment horizontal="right" wrapText="1"/>
    </xf>
    <xf numFmtId="4" fontId="16" fillId="0" borderId="11" xfId="1" applyNumberFormat="1" applyFont="1" applyBorder="1" applyAlignment="1">
      <alignment vertical="center" wrapText="1"/>
    </xf>
    <xf numFmtId="4" fontId="15" fillId="0" borderId="25" xfId="1" applyNumberFormat="1" applyFont="1" applyBorder="1" applyAlignment="1">
      <alignment vertical="center" wrapText="1"/>
    </xf>
    <xf numFmtId="4" fontId="15" fillId="0" borderId="10" xfId="1" applyNumberFormat="1" applyFont="1" applyBorder="1" applyAlignment="1">
      <alignment vertical="center" wrapText="1"/>
    </xf>
    <xf numFmtId="4" fontId="18" fillId="4" borderId="30" xfId="1" applyNumberFormat="1" applyFont="1" applyFill="1" applyBorder="1" applyAlignment="1">
      <alignment horizontal="right"/>
    </xf>
    <xf numFmtId="0" fontId="19" fillId="0" borderId="0" xfId="5" applyFont="1" applyAlignment="1">
      <alignment horizontal="left" vertical="top" wrapText="1"/>
    </xf>
    <xf numFmtId="0" fontId="3" fillId="3" borderId="7" xfId="1" applyFont="1" applyFill="1" applyBorder="1" applyAlignment="1">
      <alignment horizontal="center"/>
    </xf>
    <xf numFmtId="4" fontId="3" fillId="3" borderId="10" xfId="1" applyNumberFormat="1" applyFont="1" applyFill="1" applyBorder="1" applyAlignment="1">
      <alignment horizontal="right" wrapText="1"/>
    </xf>
    <xf numFmtId="4" fontId="3" fillId="3" borderId="11" xfId="1" applyNumberFormat="1" applyFont="1" applyFill="1" applyBorder="1" applyAlignment="1">
      <alignment horizontal="right" wrapText="1"/>
    </xf>
    <xf numFmtId="4" fontId="3" fillId="3" borderId="10" xfId="1" applyNumberFormat="1" applyFont="1" applyFill="1" applyBorder="1" applyAlignment="1">
      <alignment wrapText="1"/>
    </xf>
    <xf numFmtId="0" fontId="4" fillId="0" borderId="0" xfId="1" applyFont="1"/>
    <xf numFmtId="166" fontId="8" fillId="0" borderId="22" xfId="1" applyNumberFormat="1" applyFont="1" applyBorder="1" applyAlignment="1">
      <alignment horizontal="left"/>
    </xf>
    <xf numFmtId="166" fontId="8" fillId="0" borderId="28" xfId="1" applyNumberFormat="1" applyFont="1" applyBorder="1" applyAlignment="1">
      <alignment horizontal="left"/>
    </xf>
    <xf numFmtId="4" fontId="15" fillId="3" borderId="11" xfId="1" applyNumberFormat="1" applyFont="1" applyFill="1" applyBorder="1" applyAlignment="1">
      <alignment vertical="center" wrapText="1"/>
    </xf>
    <xf numFmtId="4" fontId="15" fillId="3" borderId="12" xfId="1" applyNumberFormat="1" applyFont="1" applyFill="1" applyBorder="1" applyAlignment="1">
      <alignment horizontal="center" vertical="center" wrapText="1"/>
    </xf>
    <xf numFmtId="169" fontId="30" fillId="5" borderId="35" xfId="4" applyNumberFormat="1" applyFont="1" applyFill="1" applyBorder="1"/>
    <xf numFmtId="0" fontId="22" fillId="5" borderId="35" xfId="4" applyFill="1" applyBorder="1"/>
    <xf numFmtId="4" fontId="22" fillId="5" borderId="35" xfId="4" applyNumberFormat="1" applyFill="1" applyBorder="1"/>
    <xf numFmtId="168" fontId="22" fillId="5" borderId="35" xfId="4" applyNumberFormat="1" applyFill="1" applyBorder="1"/>
    <xf numFmtId="0" fontId="0" fillId="3" borderId="0" xfId="0" applyFill="1"/>
    <xf numFmtId="4" fontId="0" fillId="3" borderId="0" xfId="0" applyNumberFormat="1" applyFill="1"/>
    <xf numFmtId="2" fontId="0" fillId="3" borderId="0" xfId="0" applyNumberFormat="1" applyFill="1"/>
    <xf numFmtId="168" fontId="0" fillId="3" borderId="0" xfId="0" applyNumberFormat="1" applyFill="1"/>
    <xf numFmtId="0" fontId="2" fillId="3" borderId="0" xfId="0" applyFont="1" applyFill="1" applyProtection="1">
      <protection hidden="1"/>
    </xf>
    <xf numFmtId="164" fontId="0" fillId="3" borderId="0" xfId="0" applyNumberFormat="1" applyFill="1" applyProtection="1">
      <protection hidden="1"/>
    </xf>
    <xf numFmtId="164" fontId="2" fillId="3" borderId="0" xfId="0" applyNumberFormat="1" applyFont="1" applyFill="1" applyProtection="1">
      <protection hidden="1"/>
    </xf>
    <xf numFmtId="0" fontId="0" fillId="3" borderId="0" xfId="0" applyFill="1" applyProtection="1">
      <protection locked="0" hidden="1"/>
    </xf>
    <xf numFmtId="0" fontId="25" fillId="3" borderId="0" xfId="0" applyFont="1" applyFill="1"/>
    <xf numFmtId="0" fontId="25" fillId="3" borderId="0" xfId="0" applyFont="1" applyFill="1" applyProtection="1">
      <protection locked="0" hidden="1"/>
    </xf>
    <xf numFmtId="164" fontId="25" fillId="3" borderId="0" xfId="0" applyNumberFormat="1" applyFont="1" applyFill="1" applyProtection="1">
      <protection hidden="1"/>
    </xf>
    <xf numFmtId="4" fontId="25" fillId="3" borderId="0" xfId="0" applyNumberFormat="1" applyFont="1" applyFill="1"/>
    <xf numFmtId="168" fontId="25" fillId="3" borderId="0" xfId="0" applyNumberFormat="1" applyFont="1" applyFill="1"/>
    <xf numFmtId="0" fontId="27" fillId="3" borderId="0" xfId="0" applyFont="1" applyFill="1" applyProtection="1">
      <protection hidden="1"/>
    </xf>
    <xf numFmtId="164" fontId="27" fillId="3" borderId="0" xfId="0" applyNumberFormat="1" applyFont="1" applyFill="1" applyProtection="1">
      <protection hidden="1"/>
    </xf>
    <xf numFmtId="0" fontId="58" fillId="5" borderId="0" xfId="4" applyFont="1" applyFill="1" applyAlignment="1">
      <alignment horizontal="right"/>
    </xf>
    <xf numFmtId="0" fontId="0" fillId="3" borderId="35" xfId="0" applyFill="1" applyBorder="1"/>
    <xf numFmtId="14" fontId="25" fillId="3" borderId="0" xfId="0" applyNumberFormat="1" applyFont="1" applyFill="1"/>
    <xf numFmtId="14" fontId="0" fillId="3" borderId="0" xfId="0" applyNumberFormat="1" applyFill="1"/>
    <xf numFmtId="170" fontId="0" fillId="3" borderId="0" xfId="0" applyNumberFormat="1" applyFill="1"/>
    <xf numFmtId="170" fontId="25" fillId="3" borderId="0" xfId="9" applyNumberFormat="1" applyFont="1" applyFill="1" applyProtection="1">
      <protection hidden="1"/>
    </xf>
    <xf numFmtId="4" fontId="0" fillId="8" borderId="35" xfId="0" applyNumberFormat="1" applyFill="1" applyBorder="1"/>
    <xf numFmtId="168" fontId="59" fillId="5" borderId="0" xfId="4" applyNumberFormat="1" applyFont="1" applyFill="1"/>
    <xf numFmtId="170" fontId="6" fillId="0" borderId="0" xfId="9" applyNumberFormat="1" applyFont="1"/>
    <xf numFmtId="170" fontId="25" fillId="8" borderId="0" xfId="0" applyNumberFormat="1" applyFont="1" applyFill="1"/>
    <xf numFmtId="4" fontId="0" fillId="3" borderId="0" xfId="1" applyNumberFormat="1" applyFont="1" applyFill="1"/>
    <xf numFmtId="0" fontId="60" fillId="3" borderId="0" xfId="4" applyFont="1" applyFill="1"/>
    <xf numFmtId="4" fontId="61" fillId="5" borderId="0" xfId="4" applyNumberFormat="1" applyFont="1" applyFill="1" applyAlignment="1">
      <alignment horizontal="right"/>
    </xf>
    <xf numFmtId="0" fontId="59" fillId="5" borderId="0" xfId="4" applyFont="1" applyFill="1"/>
    <xf numFmtId="4" fontId="59" fillId="5" borderId="0" xfId="4" applyNumberFormat="1" applyFont="1" applyFill="1" applyAlignment="1">
      <alignment horizontal="right"/>
    </xf>
    <xf numFmtId="0" fontId="62" fillId="5" borderId="0" xfId="4" applyFont="1" applyFill="1"/>
    <xf numFmtId="0" fontId="63" fillId="5" borderId="0" xfId="4" applyFont="1" applyFill="1"/>
    <xf numFmtId="4" fontId="62" fillId="5" borderId="0" xfId="4" applyNumberFormat="1" applyFont="1" applyFill="1"/>
    <xf numFmtId="4" fontId="64" fillId="5" borderId="0" xfId="4" applyNumberFormat="1" applyFont="1" applyFill="1"/>
    <xf numFmtId="4" fontId="60" fillId="5" borderId="0" xfId="4" applyNumberFormat="1" applyFont="1" applyFill="1"/>
    <xf numFmtId="4" fontId="60" fillId="3" borderId="0" xfId="4" applyNumberFormat="1" applyFont="1" applyFill="1"/>
    <xf numFmtId="168" fontId="0" fillId="3" borderId="0" xfId="1" applyNumberFormat="1" applyFont="1" applyFill="1"/>
    <xf numFmtId="0" fontId="60" fillId="7" borderId="32" xfId="4" applyFont="1" applyFill="1" applyBorder="1"/>
    <xf numFmtId="0" fontId="60" fillId="5" borderId="33" xfId="4" applyFont="1" applyFill="1" applyBorder="1"/>
    <xf numFmtId="169" fontId="59" fillId="7" borderId="33" xfId="4" applyNumberFormat="1" applyFont="1" applyFill="1" applyBorder="1"/>
    <xf numFmtId="0" fontId="59" fillId="7" borderId="12" xfId="4" applyFont="1" applyFill="1" applyBorder="1"/>
    <xf numFmtId="0" fontId="60" fillId="7" borderId="34" xfId="4" applyFont="1" applyFill="1" applyBorder="1"/>
    <xf numFmtId="0" fontId="60" fillId="5" borderId="0" xfId="4" applyFont="1" applyFill="1"/>
    <xf numFmtId="0" fontId="59" fillId="7" borderId="0" xfId="4" applyFont="1" applyFill="1"/>
    <xf numFmtId="0" fontId="59" fillId="7" borderId="14" xfId="4" applyFont="1" applyFill="1" applyBorder="1"/>
    <xf numFmtId="164" fontId="0" fillId="3" borderId="0" xfId="1" applyNumberFormat="1" applyFont="1" applyFill="1" applyProtection="1">
      <protection hidden="1"/>
    </xf>
    <xf numFmtId="169" fontId="0" fillId="3" borderId="0" xfId="1" applyNumberFormat="1" applyFont="1" applyFill="1"/>
    <xf numFmtId="4" fontId="60" fillId="7" borderId="0" xfId="4" applyNumberFormat="1" applyFont="1" applyFill="1"/>
    <xf numFmtId="0" fontId="59" fillId="7" borderId="18" xfId="4" applyFont="1" applyFill="1" applyBorder="1"/>
    <xf numFmtId="0" fontId="59" fillId="5" borderId="35" xfId="4" applyFont="1" applyFill="1" applyBorder="1"/>
    <xf numFmtId="0" fontId="65" fillId="3" borderId="35" xfId="1" applyFont="1" applyFill="1" applyBorder="1"/>
    <xf numFmtId="167" fontId="59" fillId="7" borderId="35" xfId="4" applyNumberFormat="1" applyFont="1" applyFill="1" applyBorder="1"/>
    <xf numFmtId="0" fontId="59" fillId="7" borderId="16" xfId="4" applyFont="1" applyFill="1" applyBorder="1"/>
    <xf numFmtId="4" fontId="66" fillId="3" borderId="0" xfId="4" applyNumberFormat="1" applyFont="1" applyFill="1"/>
    <xf numFmtId="0" fontId="60" fillId="7" borderId="0" xfId="4" applyFont="1" applyFill="1"/>
    <xf numFmtId="170" fontId="60" fillId="7" borderId="0" xfId="4" applyNumberFormat="1" applyFont="1" applyFill="1"/>
    <xf numFmtId="0" fontId="67" fillId="5" borderId="36" xfId="4" applyFont="1" applyFill="1" applyBorder="1" applyAlignment="1">
      <alignment horizontal="right"/>
    </xf>
    <xf numFmtId="4" fontId="67" fillId="5" borderId="36" xfId="4" applyNumberFormat="1" applyFont="1" applyFill="1" applyBorder="1" applyAlignment="1">
      <alignment horizontal="right"/>
    </xf>
    <xf numFmtId="169" fontId="68" fillId="5" borderId="0" xfId="4" applyNumberFormat="1" applyFont="1" applyFill="1"/>
    <xf numFmtId="168" fontId="60" fillId="5" borderId="0" xfId="4" applyNumberFormat="1" applyFont="1" applyFill="1"/>
    <xf numFmtId="169" fontId="68" fillId="5" borderId="35" xfId="4" applyNumberFormat="1" applyFont="1" applyFill="1" applyBorder="1"/>
    <xf numFmtId="0" fontId="60" fillId="5" borderId="35" xfId="4" applyFont="1" applyFill="1" applyBorder="1"/>
    <xf numFmtId="4" fontId="60" fillId="5" borderId="35" xfId="4" applyNumberFormat="1" applyFont="1" applyFill="1" applyBorder="1"/>
    <xf numFmtId="168" fontId="60" fillId="5" borderId="35" xfId="4" applyNumberFormat="1" applyFont="1" applyFill="1" applyBorder="1"/>
    <xf numFmtId="164" fontId="0" fillId="3" borderId="35" xfId="1" applyNumberFormat="1" applyFont="1" applyFill="1" applyBorder="1" applyProtection="1">
      <protection hidden="1"/>
    </xf>
    <xf numFmtId="164" fontId="2" fillId="3" borderId="35" xfId="1" applyNumberFormat="1" applyFont="1" applyFill="1" applyBorder="1" applyProtection="1">
      <protection hidden="1"/>
    </xf>
    <xf numFmtId="10" fontId="25" fillId="6" borderId="0" xfId="2" applyNumberFormat="1" applyFont="1" applyFill="1"/>
    <xf numFmtId="164" fontId="65" fillId="3" borderId="0" xfId="1" applyNumberFormat="1" applyFont="1" applyFill="1" applyProtection="1">
      <protection hidden="1"/>
    </xf>
    <xf numFmtId="10" fontId="0" fillId="3" borderId="0" xfId="9" applyNumberFormat="1" applyFont="1" applyFill="1"/>
    <xf numFmtId="170" fontId="0" fillId="3" borderId="0" xfId="9" applyNumberFormat="1" applyFont="1" applyFill="1"/>
    <xf numFmtId="4" fontId="0" fillId="9" borderId="35" xfId="0" applyNumberFormat="1" applyFill="1" applyBorder="1"/>
    <xf numFmtId="4" fontId="15" fillId="0" borderId="10" xfId="1" applyNumberFormat="1" applyFont="1" applyBorder="1" applyAlignment="1">
      <alignment wrapText="1"/>
    </xf>
    <xf numFmtId="4" fontId="15" fillId="0" borderId="11" xfId="1" applyNumberFormat="1" applyFont="1" applyBorder="1" applyAlignment="1">
      <alignment wrapText="1"/>
    </xf>
    <xf numFmtId="4" fontId="16" fillId="3" borderId="10" xfId="1" applyNumberFormat="1" applyFont="1" applyFill="1" applyBorder="1" applyAlignment="1">
      <alignment vertical="center" wrapText="1"/>
    </xf>
    <xf numFmtId="4" fontId="0" fillId="0" borderId="0" xfId="0" applyNumberFormat="1"/>
    <xf numFmtId="0" fontId="56" fillId="0" borderId="0" xfId="1" applyFont="1" applyAlignment="1">
      <alignment horizontal="center" vertical="center"/>
    </xf>
    <xf numFmtId="4" fontId="15" fillId="3" borderId="11" xfId="1" applyNumberFormat="1" applyFont="1" applyFill="1" applyBorder="1" applyAlignment="1">
      <alignment wrapText="1"/>
    </xf>
    <xf numFmtId="164" fontId="0" fillId="0" borderId="0" xfId="0" applyNumberFormat="1"/>
    <xf numFmtId="0" fontId="57" fillId="0" borderId="2" xfId="3" applyFont="1" applyBorder="1" applyAlignment="1">
      <alignment horizontal="center"/>
    </xf>
    <xf numFmtId="0" fontId="55" fillId="0" borderId="0" xfId="1" applyFont="1" applyAlignment="1">
      <alignment horizontal="center" vertical="center"/>
    </xf>
    <xf numFmtId="0" fontId="6" fillId="0" borderId="0" xfId="1" applyFont="1" applyAlignment="1">
      <alignment horizontal="left" wrapText="1"/>
    </xf>
    <xf numFmtId="0" fontId="10" fillId="0" borderId="0" xfId="1" applyFont="1" applyAlignment="1">
      <alignment horizontal="left" wrapText="1"/>
    </xf>
    <xf numFmtId="0" fontId="19" fillId="0" borderId="0" xfId="1" applyFont="1" applyAlignment="1">
      <alignment vertical="top" wrapText="1"/>
    </xf>
    <xf numFmtId="4" fontId="15" fillId="0" borderId="39" xfId="1" applyNumberFormat="1" applyFont="1" applyBorder="1" applyAlignment="1">
      <alignment horizontal="center" vertical="center" wrapText="1"/>
    </xf>
    <xf numFmtId="4" fontId="15" fillId="0" borderId="40" xfId="1" applyNumberFormat="1" applyFont="1" applyBorder="1" applyAlignment="1">
      <alignment horizontal="center" vertical="center" wrapText="1"/>
    </xf>
    <xf numFmtId="4" fontId="15" fillId="0" borderId="24" xfId="1" applyNumberFormat="1" applyFont="1" applyBorder="1" applyAlignment="1">
      <alignment horizontal="center" vertical="center" wrapText="1"/>
    </xf>
    <xf numFmtId="0" fontId="3" fillId="0" borderId="1" xfId="1" applyFont="1" applyBorder="1"/>
    <xf numFmtId="0" fontId="3" fillId="0" borderId="8" xfId="1" applyFont="1" applyBorder="1"/>
    <xf numFmtId="0" fontId="17" fillId="3" borderId="13" xfId="1" applyFont="1" applyFill="1" applyBorder="1" applyAlignment="1">
      <alignment horizontal="center" vertical="center" wrapText="1"/>
    </xf>
    <xf numFmtId="0" fontId="3" fillId="3" borderId="15" xfId="1" applyFont="1" applyFill="1" applyBorder="1" applyAlignment="1">
      <alignment horizontal="center" vertical="center" wrapText="1"/>
    </xf>
    <xf numFmtId="0" fontId="3" fillId="3" borderId="19" xfId="1" applyFont="1" applyFill="1" applyBorder="1" applyAlignment="1">
      <alignment horizontal="center" vertical="center" wrapText="1"/>
    </xf>
    <xf numFmtId="0" fontId="3" fillId="0" borderId="9" xfId="1" applyFont="1" applyBorder="1"/>
    <xf numFmtId="4" fontId="3" fillId="0" borderId="39" xfId="1" applyNumberFormat="1" applyFont="1" applyBorder="1" applyAlignment="1">
      <alignment horizontal="center" vertical="center" wrapText="1"/>
    </xf>
    <xf numFmtId="4" fontId="3" fillId="0" borderId="40" xfId="1" applyNumberFormat="1" applyFont="1" applyBorder="1" applyAlignment="1">
      <alignment horizontal="center" vertical="center" wrapText="1"/>
    </xf>
    <xf numFmtId="4" fontId="3" fillId="0" borderId="24" xfId="1" applyNumberFormat="1" applyFont="1" applyBorder="1" applyAlignment="1">
      <alignment horizontal="center" vertical="center" wrapText="1"/>
    </xf>
    <xf numFmtId="0" fontId="3" fillId="0" borderId="9" xfId="1" applyFont="1" applyBorder="1" applyAlignment="1">
      <alignment horizontal="left"/>
    </xf>
    <xf numFmtId="0" fontId="3" fillId="0" borderId="20" xfId="1" applyFont="1" applyBorder="1" applyAlignment="1">
      <alignment horizontal="left"/>
    </xf>
    <xf numFmtId="0" fontId="3" fillId="0" borderId="13" xfId="1" applyFont="1" applyBorder="1" applyAlignment="1">
      <alignment horizontal="center" vertical="center" wrapText="1"/>
    </xf>
    <xf numFmtId="0" fontId="3" fillId="0" borderId="15" xfId="1" applyFont="1" applyBorder="1" applyAlignment="1">
      <alignment horizontal="center" vertical="center" wrapText="1"/>
    </xf>
    <xf numFmtId="0" fontId="3" fillId="0" borderId="19" xfId="1" applyFont="1" applyBorder="1" applyAlignment="1">
      <alignment horizontal="center" vertical="center" wrapText="1"/>
    </xf>
    <xf numFmtId="0" fontId="39" fillId="0" borderId="0" xfId="1" applyFont="1" applyAlignment="1">
      <alignment horizontal="center" wrapText="1"/>
    </xf>
    <xf numFmtId="14" fontId="55" fillId="0" borderId="2" xfId="1" applyNumberFormat="1" applyFont="1" applyBorder="1" applyAlignment="1">
      <alignment horizontal="center"/>
    </xf>
    <xf numFmtId="0" fontId="3" fillId="0" borderId="39" xfId="1" applyFont="1" applyBorder="1" applyAlignment="1">
      <alignment horizontal="center" vertical="center"/>
    </xf>
    <xf numFmtId="0" fontId="3" fillId="0" borderId="40" xfId="1" applyFont="1" applyBorder="1" applyAlignment="1">
      <alignment horizontal="center" vertical="center"/>
    </xf>
    <xf numFmtId="3" fontId="55" fillId="0" borderId="0" xfId="1" applyNumberFormat="1" applyFont="1" applyAlignment="1">
      <alignment horizontal="center" wrapText="1"/>
    </xf>
    <xf numFmtId="0" fontId="57" fillId="0" borderId="0" xfId="1" applyFont="1" applyAlignment="1">
      <alignment horizontal="center" vertical="center"/>
    </xf>
    <xf numFmtId="0" fontId="39" fillId="0" borderId="0" xfId="5" applyFont="1" applyAlignment="1">
      <alignment horizontal="center" wrapText="1"/>
    </xf>
    <xf numFmtId="0" fontId="19" fillId="0" borderId="0" xfId="5" applyFont="1" applyAlignment="1">
      <alignment horizontal="left" vertical="top" wrapText="1"/>
    </xf>
    <xf numFmtId="0" fontId="15" fillId="0" borderId="1" xfId="5" applyFont="1" applyBorder="1"/>
    <xf numFmtId="0" fontId="15" fillId="0" borderId="8" xfId="5" applyFont="1" applyBorder="1"/>
    <xf numFmtId="0" fontId="17" fillId="3" borderId="13" xfId="5" applyFont="1" applyFill="1" applyBorder="1" applyAlignment="1">
      <alignment horizontal="center" vertical="center" wrapText="1"/>
    </xf>
    <xf numFmtId="0" fontId="3" fillId="3" borderId="15" xfId="5" applyFont="1" applyFill="1" applyBorder="1" applyAlignment="1">
      <alignment horizontal="center" vertical="center" wrapText="1"/>
    </xf>
    <xf numFmtId="0" fontId="3" fillId="3" borderId="19" xfId="5" applyFont="1" applyFill="1" applyBorder="1" applyAlignment="1">
      <alignment horizontal="center" vertical="center" wrapText="1"/>
    </xf>
    <xf numFmtId="4" fontId="3" fillId="0" borderId="12" xfId="5" applyNumberFormat="1" applyFont="1" applyBorder="1" applyAlignment="1">
      <alignment horizontal="center" vertical="center" wrapText="1"/>
    </xf>
    <xf numFmtId="4" fontId="3" fillId="0" borderId="14" xfId="5" applyNumberFormat="1" applyFont="1" applyBorder="1" applyAlignment="1">
      <alignment horizontal="center" vertical="center" wrapText="1"/>
    </xf>
    <xf numFmtId="0" fontId="3" fillId="0" borderId="8" xfId="5" applyFont="1" applyBorder="1"/>
    <xf numFmtId="0" fontId="3" fillId="0" borderId="20" xfId="5" applyFont="1" applyBorder="1"/>
    <xf numFmtId="0" fontId="6" fillId="0" borderId="0" xfId="5" applyFont="1" applyAlignment="1">
      <alignment horizontal="left" wrapText="1"/>
    </xf>
    <xf numFmtId="0" fontId="10" fillId="0" borderId="0" xfId="5" applyFont="1" applyAlignment="1">
      <alignment horizontal="left" wrapText="1"/>
    </xf>
    <xf numFmtId="0" fontId="3" fillId="0" borderId="14" xfId="5" applyFont="1" applyBorder="1" applyAlignment="1">
      <alignment horizontal="center" vertical="center"/>
    </xf>
    <xf numFmtId="0" fontId="3" fillId="0" borderId="1" xfId="5" applyFont="1" applyBorder="1"/>
    <xf numFmtId="0" fontId="40" fillId="0" borderId="13" xfId="5" applyFont="1" applyBorder="1" applyAlignment="1">
      <alignment horizontal="center" vertical="center" wrapText="1"/>
    </xf>
    <xf numFmtId="0" fontId="40" fillId="0" borderId="15" xfId="5" applyFont="1" applyBorder="1" applyAlignment="1">
      <alignment horizontal="center" vertical="center" wrapText="1"/>
    </xf>
    <xf numFmtId="0" fontId="40" fillId="0" borderId="19" xfId="5" applyFont="1" applyBorder="1" applyAlignment="1">
      <alignment horizontal="center" vertical="center" wrapText="1"/>
    </xf>
    <xf numFmtId="4" fontId="15" fillId="0" borderId="12" xfId="5" applyNumberFormat="1" applyFont="1" applyBorder="1" applyAlignment="1">
      <alignment horizontal="center" vertical="center" wrapText="1"/>
    </xf>
    <xf numFmtId="4" fontId="15" fillId="0" borderId="14" xfId="5" applyNumberFormat="1" applyFont="1" applyBorder="1" applyAlignment="1">
      <alignment horizontal="center" vertical="center" wrapText="1"/>
    </xf>
    <xf numFmtId="4" fontId="15" fillId="0" borderId="16" xfId="5" applyNumberFormat="1" applyFont="1" applyBorder="1" applyAlignment="1">
      <alignment horizontal="center" vertical="center" wrapText="1"/>
    </xf>
    <xf numFmtId="3" fontId="54" fillId="0" borderId="2" xfId="5" applyNumberFormat="1" applyFont="1" applyBorder="1" applyAlignment="1">
      <alignment horizontal="center"/>
    </xf>
    <xf numFmtId="0" fontId="7" fillId="0" borderId="2" xfId="5" applyFont="1" applyBorder="1" applyAlignment="1">
      <alignment horizontal="center"/>
    </xf>
  </cellXfs>
  <cellStyles count="10">
    <cellStyle name="Normaallaad" xfId="0" builtinId="0"/>
    <cellStyle name="Normaallaad 4 2" xfId="4" xr:uid="{4AF6B3AF-8EE7-4D61-A1AC-ECF8A8AF5995}"/>
    <cellStyle name="Normal 11" xfId="1" xr:uid="{21E604FC-ACB9-4836-BB30-866B2F350986}"/>
    <cellStyle name="Normal 11 2" xfId="5" xr:uid="{D0F103AD-547C-410C-85A7-50455FD15803}"/>
    <cellStyle name="Normal 11 2 2" xfId="8" xr:uid="{DDD79464-7783-4219-B07D-D96930055166}"/>
    <cellStyle name="Normal 2" xfId="3" xr:uid="{A6C210F9-7536-4A2F-B3E9-4126857E4E97}"/>
    <cellStyle name="Normal 2 5" xfId="7" xr:uid="{1D92EFDB-42D0-40FB-AC3A-206CC78DA9F5}"/>
    <cellStyle name="Percent 8" xfId="2" xr:uid="{3E607867-568F-41DD-B5DE-19E10864CD31}"/>
    <cellStyle name="Percent 8 2" xfId="6" xr:uid="{7D028813-25AA-44F3-837D-87465BA40DC7}"/>
    <cellStyle name="Protsent" xfId="9" builtinId="5"/>
  </cellStyles>
  <dxfs count="0"/>
  <tableStyles count="1" defaultTableStyle="TableStyleMedium2" defaultPivotStyle="PivotStyleLight16">
    <tableStyle name="Invisible" pivot="0" table="0" count="0" xr9:uid="{E3898C87-09DD-4E27-8C23-025367942369}"/>
  </tableStyles>
  <colors>
    <mruColors>
      <color rgb="FFF2E5FF"/>
      <color rgb="FFE6C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Henri Telk" id="{ADAF7A19-6ABA-4EEF-BD57-43D262BA9784}" userId="S::Henri.Telk@rkas.ee::347474e4-2c48-416c-83a7-0a2d489f9978" providerId="AD"/>
</personList>
</file>

<file path=xl/theme/theme1.xml><?xml version="1.0" encoding="utf-8"?>
<a:theme xmlns:a="http://schemas.openxmlformats.org/drawingml/2006/main" name="Office’i kujundus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N4" dT="2026-05-12T19:37:59.20" personId="{ADAF7A19-6ABA-4EEF-BD57-43D262BA9784}" id="{C1A9FB9F-3967-43C1-9C40-92EF435E39AC}">
    <text>Jääb samaks pinna ümberklassifitseerimisest</text>
  </threadedComment>
  <threadedComment ref="H67" dT="2026-05-12T20:40:59.67" personId="{ADAF7A19-6ABA-4EEF-BD57-43D262BA9784}" id="{DF3D724D-0B23-4663-862B-4A0EEB80CE8B}">
    <text>Jääk 31.04.2026</text>
  </threadedComment>
  <threadedComment ref="I67" dT="2026-05-12T20:42:08.53" personId="{ADAF7A19-6ABA-4EEF-BD57-43D262BA9784}" id="{ABCCFDA7-CDA3-4FCC-B3AE-A004CFAA1757}">
    <text>Lahutatud 01.05.2026-10.05.2026 tasutud makse.</text>
  </threadedComment>
</ThreadedComments>
</file>

<file path=xl/threadedComments/threadedComment2.xml><?xml version="1.0" encoding="utf-8"?>
<ThreadedComments xmlns="http://schemas.microsoft.com/office/spreadsheetml/2018/threadedcomments" xmlns:x="http://schemas.openxmlformats.org/spreadsheetml/2006/main">
  <threadedComment ref="H64" dT="2026-05-12T20:51:40.11" personId="{ADAF7A19-6ABA-4EEF-BD57-43D262BA9784}" id="{5D7D121B-AACB-441A-9029-46625633B8C6}">
    <text>Jääk seisuga 31.04.2026 uue proportsiooniga korrigeeritud, millest on lahutaud 01.05-10.05.2026 tasutud makse</text>
  </threadedComment>
</ThreadedComments>
</file>

<file path=xl/threadedComments/threadedComment3.xml><?xml version="1.0" encoding="utf-8"?>
<ThreadedComments xmlns="http://schemas.microsoft.com/office/spreadsheetml/2018/threadedcomments" xmlns:x="http://schemas.openxmlformats.org/spreadsheetml/2006/main">
  <threadedComment ref="H20" dT="2026-05-12T20:54:46.32" personId="{ADAF7A19-6ABA-4EEF-BD57-43D262BA9784}" id="{106702BB-D752-459D-8506-431D3E978EC1}">
    <text>Jääk seisuga 31.04.2026 uue proportsiooniga korrigeeritud, millest on lahutaud 01.05-10.05.2026 tasutud makse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E398C-E2B2-410D-A247-52383B28DBCB}">
  <sheetPr codeName="Sheet20">
    <tabColor theme="9" tint="0.39997558519241921"/>
  </sheetPr>
  <dimension ref="A1:AE50"/>
  <sheetViews>
    <sheetView tabSelected="1" zoomScale="95" zoomScaleNormal="95" workbookViewId="0">
      <selection activeCell="B1" sqref="B1"/>
    </sheetView>
  </sheetViews>
  <sheetFormatPr defaultColWidth="9.140625" defaultRowHeight="15" x14ac:dyDescent="0.25"/>
  <cols>
    <col min="1" max="1" width="5.42578125" style="1" customWidth="1"/>
    <col min="2" max="2" width="7.7109375" style="1" customWidth="1"/>
    <col min="3" max="3" width="7.85546875" style="1" customWidth="1"/>
    <col min="4" max="4" width="86.140625" style="1" customWidth="1"/>
    <col min="5" max="22" width="16.7109375" style="1" customWidth="1"/>
    <col min="23" max="23" width="25.85546875" style="1" customWidth="1"/>
    <col min="24" max="24" width="35" style="1" customWidth="1"/>
    <col min="25" max="25" width="16.28515625" style="1" customWidth="1"/>
    <col min="26" max="26" width="9.140625" style="1"/>
    <col min="27" max="27" width="9.140625" style="1" customWidth="1"/>
    <col min="28" max="28" width="8.5703125" style="1" customWidth="1"/>
    <col min="29" max="29" width="9.140625" style="1"/>
    <col min="30" max="30" width="11.28515625" style="1" bestFit="1" customWidth="1"/>
    <col min="31" max="31" width="10.140625" style="1" bestFit="1" customWidth="1"/>
    <col min="32" max="16384" width="9.140625" style="1"/>
  </cols>
  <sheetData>
    <row r="1" spans="1:31" x14ac:dyDescent="0.25">
      <c r="X1" s="2" t="s">
        <v>0</v>
      </c>
    </row>
    <row r="2" spans="1:31" ht="15" customHeight="1" x14ac:dyDescent="0.25">
      <c r="X2" s="2" t="s">
        <v>1</v>
      </c>
    </row>
    <row r="3" spans="1:31" ht="18.75" x14ac:dyDescent="0.3">
      <c r="A3" s="437" t="s">
        <v>103</v>
      </c>
      <c r="B3" s="437"/>
      <c r="C3" s="437"/>
      <c r="D3" s="437"/>
      <c r="E3" s="437"/>
      <c r="F3" s="437"/>
      <c r="G3" s="437"/>
      <c r="H3" s="437"/>
      <c r="I3" s="437"/>
      <c r="J3" s="437"/>
      <c r="K3" s="437"/>
      <c r="L3" s="437"/>
      <c r="M3" s="437"/>
      <c r="N3" s="437"/>
      <c r="O3" s="437"/>
      <c r="P3" s="437"/>
      <c r="Q3" s="437"/>
      <c r="R3" s="437"/>
      <c r="S3" s="437"/>
      <c r="T3" s="437"/>
      <c r="U3" s="437"/>
      <c r="V3" s="437"/>
      <c r="W3" s="437"/>
      <c r="X3" s="437"/>
    </row>
    <row r="4" spans="1:31" ht="16.5" customHeight="1" x14ac:dyDescent="0.25"/>
    <row r="5" spans="1:31" x14ac:dyDescent="0.25">
      <c r="C5" s="3" t="s">
        <v>2</v>
      </c>
      <c r="D5" s="4" t="s">
        <v>3</v>
      </c>
      <c r="P5" s="414"/>
      <c r="Q5"/>
      <c r="R5" s="411"/>
      <c r="S5"/>
      <c r="X5" s="5"/>
      <c r="AA5" s="6"/>
      <c r="AB5" s="7"/>
    </row>
    <row r="6" spans="1:31" x14ac:dyDescent="0.25">
      <c r="C6" s="3" t="s">
        <v>4</v>
      </c>
      <c r="D6" s="8" t="s">
        <v>88</v>
      </c>
      <c r="P6"/>
      <c r="Q6"/>
      <c r="R6"/>
      <c r="S6"/>
      <c r="X6" s="9"/>
      <c r="AA6" s="6"/>
      <c r="AB6" s="7"/>
      <c r="AD6" s="10"/>
    </row>
    <row r="7" spans="1:31" ht="15.75" x14ac:dyDescent="0.25">
      <c r="P7"/>
      <c r="Q7"/>
      <c r="R7"/>
      <c r="S7"/>
      <c r="X7" s="11"/>
      <c r="Y7"/>
      <c r="Z7"/>
      <c r="AA7"/>
      <c r="AB7"/>
      <c r="AC7"/>
      <c r="AD7"/>
    </row>
    <row r="8" spans="1:31" ht="17.25" x14ac:dyDescent="0.25">
      <c r="D8" s="13" t="s">
        <v>5</v>
      </c>
      <c r="E8" s="14">
        <v>4462.2067999999999</v>
      </c>
      <c r="F8" s="4" t="s">
        <v>6</v>
      </c>
      <c r="G8" s="14">
        <v>4462.2067999999999</v>
      </c>
      <c r="H8" s="4" t="s">
        <v>6</v>
      </c>
      <c r="I8" s="14">
        <v>4470.8870990282212</v>
      </c>
      <c r="J8" s="4" t="s">
        <v>6</v>
      </c>
      <c r="K8" s="14">
        <v>4470.8870990282212</v>
      </c>
      <c r="L8" s="4" t="s">
        <v>81</v>
      </c>
      <c r="M8" s="14">
        <v>4460.5</v>
      </c>
      <c r="N8" s="4" t="s">
        <v>6</v>
      </c>
      <c r="O8" s="12"/>
      <c r="P8"/>
      <c r="Q8" s="411"/>
      <c r="R8"/>
      <c r="S8"/>
      <c r="T8" s="12"/>
      <c r="U8" s="12"/>
      <c r="V8" s="12"/>
      <c r="W8" s="12"/>
      <c r="Y8"/>
      <c r="Z8"/>
      <c r="AA8"/>
      <c r="AB8"/>
      <c r="AC8"/>
      <c r="AD8"/>
    </row>
    <row r="9" spans="1:31" ht="17.25" x14ac:dyDescent="0.25">
      <c r="D9" s="15" t="s">
        <v>7</v>
      </c>
      <c r="E9" s="16">
        <v>5052</v>
      </c>
      <c r="F9" s="17" t="s">
        <v>8</v>
      </c>
      <c r="G9" s="16">
        <v>5052</v>
      </c>
      <c r="H9" s="17" t="s">
        <v>8</v>
      </c>
      <c r="I9" s="16">
        <v>5052</v>
      </c>
      <c r="J9" s="17" t="s">
        <v>8</v>
      </c>
      <c r="K9" s="16">
        <v>5052</v>
      </c>
      <c r="L9" s="17" t="s">
        <v>81</v>
      </c>
      <c r="M9" s="16">
        <v>5052</v>
      </c>
      <c r="N9" s="17" t="s">
        <v>8</v>
      </c>
      <c r="O9" s="328"/>
      <c r="P9"/>
      <c r="Q9"/>
      <c r="R9"/>
      <c r="S9"/>
      <c r="T9" s="12"/>
      <c r="U9" s="12"/>
      <c r="V9" s="12"/>
      <c r="W9" s="12"/>
      <c r="Y9"/>
      <c r="Z9"/>
      <c r="AA9"/>
      <c r="AB9"/>
      <c r="AC9"/>
      <c r="AD9"/>
    </row>
    <row r="10" spans="1:31" x14ac:dyDescent="0.25">
      <c r="D10" s="18"/>
      <c r="E10" s="19"/>
      <c r="F10" s="12"/>
      <c r="G10" s="12"/>
      <c r="H10" s="12"/>
      <c r="I10" s="12"/>
      <c r="J10" s="12"/>
      <c r="K10" s="12"/>
      <c r="L10" s="12"/>
      <c r="M10" s="12"/>
      <c r="N10" s="12"/>
      <c r="O10" s="12"/>
      <c r="P10" s="360"/>
      <c r="Q10" s="12"/>
      <c r="S10" s="12"/>
      <c r="T10" s="12"/>
      <c r="U10" s="12"/>
      <c r="V10" s="12"/>
      <c r="W10" s="12"/>
      <c r="Y10"/>
      <c r="Z10"/>
      <c r="AA10"/>
      <c r="AB10"/>
      <c r="AC10"/>
      <c r="AD10"/>
    </row>
    <row r="11" spans="1:31" ht="46.5" customHeight="1" x14ac:dyDescent="0.25">
      <c r="D11" s="18"/>
      <c r="E11" s="441" t="s">
        <v>122</v>
      </c>
      <c r="F11" s="441"/>
      <c r="G11" s="442" t="s">
        <v>119</v>
      </c>
      <c r="H11" s="442"/>
      <c r="I11" s="442" t="s">
        <v>100</v>
      </c>
      <c r="J11" s="442"/>
      <c r="K11" s="416" t="s">
        <v>112</v>
      </c>
      <c r="L11" s="416"/>
      <c r="M11" s="416" t="s">
        <v>114</v>
      </c>
      <c r="N11" s="416"/>
      <c r="O11" s="416" t="s">
        <v>116</v>
      </c>
      <c r="P11" s="416"/>
      <c r="Q11" s="412"/>
      <c r="R11" s="412"/>
      <c r="S11" s="442" t="s">
        <v>101</v>
      </c>
      <c r="T11" s="442"/>
      <c r="U11" s="442" t="s">
        <v>118</v>
      </c>
      <c r="V11" s="442"/>
      <c r="W11" s="12"/>
      <c r="Y11"/>
      <c r="Z11"/>
      <c r="AA11"/>
      <c r="AB11"/>
      <c r="AC11"/>
      <c r="AD11"/>
    </row>
    <row r="12" spans="1:31" ht="15.75" thickBot="1" x14ac:dyDescent="0.3">
      <c r="D12" s="12"/>
      <c r="E12" s="438" t="s">
        <v>98</v>
      </c>
      <c r="F12" s="438"/>
      <c r="G12" s="415" t="s">
        <v>99</v>
      </c>
      <c r="H12" s="415"/>
      <c r="I12" s="415" t="s">
        <v>109</v>
      </c>
      <c r="J12" s="415"/>
      <c r="K12" s="415" t="s">
        <v>110</v>
      </c>
      <c r="L12" s="415"/>
      <c r="M12" s="415" t="s">
        <v>108</v>
      </c>
      <c r="N12" s="415"/>
      <c r="O12" s="415" t="s">
        <v>111</v>
      </c>
      <c r="P12" s="415"/>
      <c r="Q12" s="415" t="s">
        <v>121</v>
      </c>
      <c r="R12" s="415"/>
      <c r="S12" s="415" t="s">
        <v>102</v>
      </c>
      <c r="T12" s="415"/>
      <c r="U12" s="415" t="s">
        <v>106</v>
      </c>
      <c r="V12" s="415"/>
      <c r="Y12"/>
      <c r="Z12"/>
      <c r="AA12"/>
      <c r="AB12"/>
      <c r="AC12"/>
      <c r="AD12"/>
    </row>
    <row r="13" spans="1:31" ht="17.25" x14ac:dyDescent="0.25">
      <c r="B13" s="20" t="s">
        <v>9</v>
      </c>
      <c r="C13" s="21"/>
      <c r="D13" s="21"/>
      <c r="E13" s="51" t="s">
        <v>10</v>
      </c>
      <c r="F13" s="317" t="s">
        <v>11</v>
      </c>
      <c r="G13" s="51" t="s">
        <v>10</v>
      </c>
      <c r="H13" s="52" t="s">
        <v>11</v>
      </c>
      <c r="I13" s="51" t="s">
        <v>10</v>
      </c>
      <c r="J13" s="52" t="s">
        <v>11</v>
      </c>
      <c r="K13" s="51" t="s">
        <v>10</v>
      </c>
      <c r="L13" s="52" t="s">
        <v>11</v>
      </c>
      <c r="M13" s="51" t="s">
        <v>10</v>
      </c>
      <c r="N13" s="52" t="s">
        <v>11</v>
      </c>
      <c r="O13" s="51" t="s">
        <v>10</v>
      </c>
      <c r="P13" s="52" t="s">
        <v>11</v>
      </c>
      <c r="Q13" s="51" t="s">
        <v>10</v>
      </c>
      <c r="R13" s="52" t="s">
        <v>11</v>
      </c>
      <c r="S13" s="51" t="s">
        <v>10</v>
      </c>
      <c r="T13" s="52" t="s">
        <v>11</v>
      </c>
      <c r="U13" s="51" t="s">
        <v>10</v>
      </c>
      <c r="V13" s="52" t="s">
        <v>11</v>
      </c>
      <c r="W13" s="22" t="s">
        <v>12</v>
      </c>
      <c r="X13" s="23" t="s">
        <v>13</v>
      </c>
      <c r="Y13"/>
      <c r="Z13"/>
      <c r="AA13"/>
      <c r="AB13"/>
      <c r="AC13"/>
      <c r="AD13"/>
    </row>
    <row r="14" spans="1:31" ht="15" customHeight="1" x14ac:dyDescent="0.25">
      <c r="B14" s="24"/>
      <c r="C14" s="25" t="s">
        <v>14</v>
      </c>
      <c r="D14" s="26"/>
      <c r="E14" s="27">
        <f>F14/$E$8</f>
        <v>1.2777899490481219</v>
      </c>
      <c r="F14" s="318">
        <f>'Annuiteetgraafik BIL_T14_alg'!F17</f>
        <v>5701.7629996141832</v>
      </c>
      <c r="G14" s="28">
        <f>H14/$G$8</f>
        <v>1.2777899490481219</v>
      </c>
      <c r="H14" s="29">
        <f>F14</f>
        <v>5701.7629996141832</v>
      </c>
      <c r="I14" s="28">
        <f>J14/$I$8</f>
        <v>1.2753090993627421</v>
      </c>
      <c r="J14" s="29">
        <f>H14</f>
        <v>5701.7629996141832</v>
      </c>
      <c r="K14" s="408">
        <f>L14/$K$8</f>
        <v>0.41139003205249747</v>
      </c>
      <c r="L14" s="413">
        <f>J14*10/31</f>
        <v>1839.2783869723173</v>
      </c>
      <c r="M14" s="408">
        <f>N14/$M$8</f>
        <v>0.86613366178893814</v>
      </c>
      <c r="N14" s="409">
        <f>'AG BIL_T14_11.05.2026'!F17</f>
        <v>3863.3891984095585</v>
      </c>
      <c r="O14" s="408">
        <f>P14/$M$8</f>
        <v>1.278481691600017</v>
      </c>
      <c r="P14" s="409">
        <f>SUM(N14,L14)</f>
        <v>5702.6675853818761</v>
      </c>
      <c r="Q14" s="408">
        <f>R14/$M$8</f>
        <v>1.2802728601372722</v>
      </c>
      <c r="R14" s="409">
        <f>'AG BIL_T14_11.05.2026'!F18</f>
        <v>5710.6570926423028</v>
      </c>
      <c r="S14" s="28">
        <f>T14/$M$8</f>
        <v>1.2802728601372722</v>
      </c>
      <c r="T14" s="29">
        <f>'AG BIL_T14_11.05.2026'!F25</f>
        <v>5710.6570926423028</v>
      </c>
      <c r="U14" s="28">
        <f>V14/$M$8</f>
        <v>1.2802728601372719</v>
      </c>
      <c r="V14" s="29">
        <f>'AG BIL_T14_11.05.2026'!F26</f>
        <v>5710.6570926423019</v>
      </c>
      <c r="W14" s="439" t="s">
        <v>16</v>
      </c>
      <c r="X14" s="236"/>
      <c r="Y14" s="30"/>
      <c r="AC14" s="3"/>
      <c r="AD14" s="30"/>
      <c r="AE14" s="31"/>
    </row>
    <row r="15" spans="1:31" ht="15" customHeight="1" x14ac:dyDescent="0.25">
      <c r="B15" s="24"/>
      <c r="C15" s="25" t="s">
        <v>17</v>
      </c>
      <c r="D15" s="26"/>
      <c r="E15" s="27">
        <f t="shared" ref="E15:E18" si="0">F15/$E$8</f>
        <v>5.2866236044762722</v>
      </c>
      <c r="F15" s="318">
        <f>'Annuiteetgraafik PT_alg'!F14</f>
        <v>23590.007796934533</v>
      </c>
      <c r="G15" s="28">
        <f t="shared" ref="G15:G21" si="1">H15/$G$8</f>
        <v>5.2866236044762722</v>
      </c>
      <c r="H15" s="29">
        <f t="shared" ref="H15:H16" si="2">F15</f>
        <v>23590.007796934533</v>
      </c>
      <c r="I15" s="28">
        <f t="shared" ref="I15:I21" si="3">J15/$I$8</f>
        <v>5.2763595399360428</v>
      </c>
      <c r="J15" s="29">
        <f t="shared" ref="J15:J16" si="4">H15</f>
        <v>23590.007796934533</v>
      </c>
      <c r="K15" s="408">
        <f t="shared" ref="K15:K17" si="5">L15/$K$8</f>
        <v>1.7020514644954976</v>
      </c>
      <c r="L15" s="413">
        <f>J15*10/31</f>
        <v>7609.6799344950105</v>
      </c>
      <c r="M15" s="408">
        <f>N15/$M$8</f>
        <v>3.583900710393952</v>
      </c>
      <c r="N15" s="409">
        <f>'AG PT_T14_11.05.2026'!F14</f>
        <v>15985.989118712223</v>
      </c>
      <c r="O15" s="408">
        <f t="shared" ref="O15:O17" si="6">P15/$M$8</f>
        <v>5.2899157164459663</v>
      </c>
      <c r="P15" s="409">
        <f>SUM(N15,L15)</f>
        <v>23595.669053207232</v>
      </c>
      <c r="Q15" s="408">
        <f t="shared" ref="Q15:Q17" si="7">R15/$M$8</f>
        <v>5.2974046977655913</v>
      </c>
      <c r="R15" s="409">
        <f>'AG PT_T14_11.05.2026'!F15</f>
        <v>23629.073654383421</v>
      </c>
      <c r="S15" s="28">
        <f t="shared" ref="S15:S17" si="8">T15/$M$8</f>
        <v>5.2974046977655904</v>
      </c>
      <c r="T15" s="29">
        <f>'AG PT_T14_11.05.2026'!F22</f>
        <v>23629.073654383417</v>
      </c>
      <c r="U15" s="28">
        <f t="shared" ref="U15:U17" si="9">V15/$M$8</f>
        <v>5.2974046977655904</v>
      </c>
      <c r="V15" s="29">
        <f>'AG PT_T14_11.05.2026'!F23</f>
        <v>23629.073654383417</v>
      </c>
      <c r="W15" s="440"/>
      <c r="X15" s="237" t="s">
        <v>90</v>
      </c>
      <c r="Y15" s="30"/>
      <c r="Z15" s="305"/>
      <c r="AA15" s="305"/>
      <c r="AC15" s="3"/>
      <c r="AD15" s="30"/>
      <c r="AE15" s="31"/>
    </row>
    <row r="16" spans="1:31" ht="15" customHeight="1" x14ac:dyDescent="0.25">
      <c r="B16" s="324"/>
      <c r="C16" s="25" t="s">
        <v>18</v>
      </c>
      <c r="D16" s="26"/>
      <c r="E16" s="325">
        <f t="shared" si="0"/>
        <v>0.62173970433526182</v>
      </c>
      <c r="F16" s="326">
        <f>'Annuiteetgraafik TS lisa 6.1_al'!F14</f>
        <v>2774.3311365147947</v>
      </c>
      <c r="G16" s="28">
        <f t="shared" si="1"/>
        <v>0.62173970433526182</v>
      </c>
      <c r="H16" s="29">
        <f t="shared" si="2"/>
        <v>2774.3311365147947</v>
      </c>
      <c r="I16" s="327">
        <f t="shared" si="3"/>
        <v>0.62053258672486167</v>
      </c>
      <c r="J16" s="29">
        <f t="shared" si="4"/>
        <v>2774.3311365147947</v>
      </c>
      <c r="K16" s="408">
        <f t="shared" si="5"/>
        <v>0.20017180216931021</v>
      </c>
      <c r="L16" s="413">
        <f>J16*10/31</f>
        <v>894.94552790799833</v>
      </c>
      <c r="M16" s="408">
        <f>N16/$M$8</f>
        <v>0.42022774427690457</v>
      </c>
      <c r="N16" s="409">
        <f>'AG TS lisa 6.1_11.05.2026'!F14</f>
        <v>1874.4258533471329</v>
      </c>
      <c r="O16" s="408">
        <f t="shared" si="6"/>
        <v>0.6208656835007581</v>
      </c>
      <c r="P16" s="409">
        <f>SUM(N16,L16)</f>
        <v>2769.3713812551314</v>
      </c>
      <c r="Q16" s="408">
        <f t="shared" si="7"/>
        <v>0.62303283993879055</v>
      </c>
      <c r="R16" s="409">
        <f>'AG TS lisa 6.1_11.05.2026'!F15</f>
        <v>2779.0379825469754</v>
      </c>
      <c r="S16" s="28">
        <f t="shared" si="8"/>
        <v>0.62303283993879055</v>
      </c>
      <c r="T16" s="29">
        <f>'AG TS lisa 6.1_11.05.2026'!F22</f>
        <v>2779.0379825469754</v>
      </c>
      <c r="U16" s="28">
        <f t="shared" si="9"/>
        <v>0.62303283993879055</v>
      </c>
      <c r="V16" s="29">
        <f>'AG TS lisa 6.1_11.05.2026'!F23</f>
        <v>2779.0379825469754</v>
      </c>
      <c r="W16" s="440"/>
      <c r="X16" s="237" t="s">
        <v>19</v>
      </c>
      <c r="Y16" s="30"/>
      <c r="AA16" s="305"/>
      <c r="AC16" s="3"/>
      <c r="AD16" s="30"/>
      <c r="AE16" s="31"/>
    </row>
    <row r="17" spans="2:31" ht="15" customHeight="1" x14ac:dyDescent="0.25">
      <c r="B17" s="24"/>
      <c r="C17" s="25" t="s">
        <v>20</v>
      </c>
      <c r="D17" s="26"/>
      <c r="E17" s="27">
        <f t="shared" si="0"/>
        <v>-0.22779408217839403</v>
      </c>
      <c r="F17" s="318">
        <f>-'Annuiteetgraafik INV (lisa 8)'!F112</f>
        <v>-1016.4643024961887</v>
      </c>
      <c r="G17" s="28">
        <f t="shared" si="1"/>
        <v>-0.22779408217839403</v>
      </c>
      <c r="H17" s="29">
        <f>-'Annuiteetgraafik INV (lisa 8)'!F115</f>
        <v>-1016.4643024961887</v>
      </c>
      <c r="I17" s="28">
        <f t="shared" si="3"/>
        <v>-0.22735181631339438</v>
      </c>
      <c r="J17" s="29">
        <f>-'Annuiteetgraafik INV (lisa 8)'!F118</f>
        <v>-1016.4643024961888</v>
      </c>
      <c r="K17" s="408">
        <f t="shared" si="5"/>
        <v>-7.3339295584965922E-2</v>
      </c>
      <c r="L17" s="413">
        <f>J17*10/31</f>
        <v>-327.89171048264154</v>
      </c>
      <c r="M17" s="408">
        <f>N17/$M$8</f>
        <v>-0.15437116736095668</v>
      </c>
      <c r="N17" s="409">
        <f>J17*21/31</f>
        <v>-688.57259201354725</v>
      </c>
      <c r="O17" s="408">
        <f t="shared" si="6"/>
        <v>-0.22788124705665033</v>
      </c>
      <c r="P17" s="409">
        <f>SUM(N17,L17)</f>
        <v>-1016.4643024961888</v>
      </c>
      <c r="Q17" s="408">
        <f t="shared" si="7"/>
        <v>-0.22788124705665036</v>
      </c>
      <c r="R17" s="409">
        <f>-'Annuiteetgraafik INV (lisa 8)'!F120</f>
        <v>-1016.4643024961889</v>
      </c>
      <c r="S17" s="28">
        <f t="shared" si="8"/>
        <v>-0.22788124705665044</v>
      </c>
      <c r="T17" s="29">
        <f>-'Annuiteetgraafik INV (lisa 8)'!F127</f>
        <v>-1016.4643024961892</v>
      </c>
      <c r="U17" s="28">
        <f t="shared" si="9"/>
        <v>-0.22788124705665044</v>
      </c>
      <c r="V17" s="29">
        <f>-'Annuiteetgraafik INV (lisa 8)'!F128</f>
        <v>-1016.4643024961892</v>
      </c>
      <c r="W17" s="440"/>
      <c r="X17" s="237" t="s">
        <v>21</v>
      </c>
      <c r="Y17" s="30"/>
      <c r="AC17" s="3"/>
      <c r="AD17" s="30"/>
      <c r="AE17" s="31"/>
    </row>
    <row r="18" spans="2:31" ht="15" customHeight="1" x14ac:dyDescent="0.25">
      <c r="B18" s="32">
        <v>400</v>
      </c>
      <c r="C18" s="423" t="s">
        <v>22</v>
      </c>
      <c r="D18" s="424"/>
      <c r="E18" s="27">
        <f t="shared" si="0"/>
        <v>1.67</v>
      </c>
      <c r="F18" s="318">
        <v>7451.8853559999998</v>
      </c>
      <c r="G18" s="28">
        <f t="shared" si="1"/>
        <v>1.67</v>
      </c>
      <c r="H18" s="29">
        <f>F18</f>
        <v>7451.8853559999998</v>
      </c>
      <c r="I18" s="28">
        <f t="shared" si="3"/>
        <v>1.6667576682085574</v>
      </c>
      <c r="J18" s="29">
        <f>H18</f>
        <v>7451.8853559999998</v>
      </c>
      <c r="K18" s="28">
        <f>L18/$K$8</f>
        <v>0.53766376393824433</v>
      </c>
      <c r="L18" s="29">
        <f>J18/31*10</f>
        <v>2403.8339858064514</v>
      </c>
      <c r="M18" s="28">
        <f>N18/$M$8</f>
        <v>1.129093904270313</v>
      </c>
      <c r="N18" s="29">
        <f>I18*M8/31*21</f>
        <v>5036.3233599977311</v>
      </c>
      <c r="O18" s="28">
        <f>P18/$M$8</f>
        <v>1.6680097177007471</v>
      </c>
      <c r="P18" s="29">
        <f>L18+N18</f>
        <v>7440.1573458041821</v>
      </c>
      <c r="Q18" s="28">
        <f>I18</f>
        <v>1.6667576682085574</v>
      </c>
      <c r="R18" s="29">
        <f>Q18*$M$8</f>
        <v>7434.5725790442702</v>
      </c>
      <c r="S18" s="28">
        <f>T18/$M$8</f>
        <v>1.6667576682085574</v>
      </c>
      <c r="T18" s="29">
        <f>R18</f>
        <v>7434.5725790442702</v>
      </c>
      <c r="U18" s="28">
        <f>V18/$M$8</f>
        <v>1.6667576682085574</v>
      </c>
      <c r="V18" s="29">
        <f t="shared" ref="V18:V20" si="10">T18</f>
        <v>7434.5725790442702</v>
      </c>
      <c r="W18" s="440"/>
      <c r="X18" s="434"/>
      <c r="AC18" s="3"/>
      <c r="AD18" s="30"/>
      <c r="AE18" s="31"/>
    </row>
    <row r="19" spans="2:31" ht="15" customHeight="1" x14ac:dyDescent="0.25">
      <c r="B19" s="32">
        <v>100</v>
      </c>
      <c r="C19" s="33" t="s">
        <v>23</v>
      </c>
      <c r="D19" s="34"/>
      <c r="E19" s="27">
        <f>F19/$E$8</f>
        <v>0.31397587848236885</v>
      </c>
      <c r="F19" s="318">
        <v>1401.0253</v>
      </c>
      <c r="G19" s="28">
        <f t="shared" si="1"/>
        <v>0.32339515483683995</v>
      </c>
      <c r="H19" s="29">
        <f>F19*1.03</f>
        <v>1443.056059</v>
      </c>
      <c r="I19" s="28">
        <f t="shared" si="3"/>
        <v>0.32276727795556687</v>
      </c>
      <c r="J19" s="29">
        <f>H19</f>
        <v>1443.056059</v>
      </c>
      <c r="K19" s="28">
        <f t="shared" ref="K19:K21" si="11">L19/$K$8</f>
        <v>0.10411847675986027</v>
      </c>
      <c r="L19" s="29">
        <f t="shared" ref="L19:L21" si="12">J19/31*10</f>
        <v>465.50195451612899</v>
      </c>
      <c r="M19" s="28">
        <f t="shared" ref="M19:M21" si="13">N19/$M$8</f>
        <v>0.21864880119570659</v>
      </c>
      <c r="N19" s="29">
        <f>I19*M8/31*21</f>
        <v>975.28297773344923</v>
      </c>
      <c r="O19" s="28">
        <f t="shared" ref="O19:O21" si="14">P19/$M$8</f>
        <v>0.32300973708095015</v>
      </c>
      <c r="P19" s="29">
        <f t="shared" ref="P19:P21" si="15">L19+N19</f>
        <v>1440.7849322495781</v>
      </c>
      <c r="Q19" s="28">
        <f t="shared" ref="Q19:Q21" si="16">I19</f>
        <v>0.32276727795556687</v>
      </c>
      <c r="R19" s="29">
        <f t="shared" ref="R19:R21" si="17">Q19*$M$8</f>
        <v>1439.7034433208059</v>
      </c>
      <c r="S19" s="28">
        <f>T19/$M$8</f>
        <v>0.33245029629423389</v>
      </c>
      <c r="T19" s="29">
        <f>R19*1.03</f>
        <v>1482.8945466204302</v>
      </c>
      <c r="U19" s="28">
        <f t="shared" ref="U19:U21" si="18">V19/$M$8</f>
        <v>0.3451999880328282</v>
      </c>
      <c r="V19" s="29">
        <f>T19+56.87</f>
        <v>1539.7645466204301</v>
      </c>
      <c r="W19" s="420" t="s">
        <v>24</v>
      </c>
      <c r="X19" s="435"/>
      <c r="Y19" s="30"/>
      <c r="AC19" s="3"/>
      <c r="AD19" s="30"/>
      <c r="AE19" s="31"/>
    </row>
    <row r="20" spans="2:31" ht="15" customHeight="1" x14ac:dyDescent="0.25">
      <c r="B20" s="32">
        <v>200</v>
      </c>
      <c r="C20" s="35" t="s">
        <v>25</v>
      </c>
      <c r="D20" s="36"/>
      <c r="E20" s="27">
        <f t="shared" ref="E20:E21" si="19">F20/$E$8</f>
        <v>0.70489881822599532</v>
      </c>
      <c r="F20" s="318">
        <v>3145.4043000000001</v>
      </c>
      <c r="G20" s="28">
        <f t="shared" si="1"/>
        <v>0.72604578277277521</v>
      </c>
      <c r="H20" s="29">
        <f>F20*1.03</f>
        <v>3239.7664290000002</v>
      </c>
      <c r="I20" s="28">
        <f t="shared" si="3"/>
        <v>0.72463615323772912</v>
      </c>
      <c r="J20" s="29">
        <f t="shared" ref="J20:J21" si="20">H20</f>
        <v>3239.7664290000002</v>
      </c>
      <c r="K20" s="28">
        <f t="shared" si="11"/>
        <v>0.23375359781862229</v>
      </c>
      <c r="L20" s="29">
        <f t="shared" si="12"/>
        <v>1045.0859448387098</v>
      </c>
      <c r="M20" s="28">
        <f t="shared" si="13"/>
        <v>0.4908825554191068</v>
      </c>
      <c r="N20" s="29">
        <f>I20*M8/31*21</f>
        <v>2189.5816384469258</v>
      </c>
      <c r="O20" s="28">
        <f t="shared" si="14"/>
        <v>0.72518049171295496</v>
      </c>
      <c r="P20" s="29">
        <f t="shared" si="15"/>
        <v>3234.6675832856354</v>
      </c>
      <c r="Q20" s="28">
        <f t="shared" si="16"/>
        <v>0.72463615323772912</v>
      </c>
      <c r="R20" s="29">
        <f t="shared" si="17"/>
        <v>3232.2395615168907</v>
      </c>
      <c r="S20" s="28">
        <f>T20/$M$8</f>
        <v>0.74637523783486093</v>
      </c>
      <c r="T20" s="29">
        <f>R20*1.03</f>
        <v>3329.2067483623973</v>
      </c>
      <c r="U20" s="28">
        <f t="shared" si="18"/>
        <v>0.74637523783486093</v>
      </c>
      <c r="V20" s="29">
        <f t="shared" si="10"/>
        <v>3329.2067483623973</v>
      </c>
      <c r="W20" s="421"/>
      <c r="X20" s="435"/>
      <c r="Y20" s="30"/>
      <c r="AC20" s="3"/>
      <c r="AD20" s="30"/>
      <c r="AE20" s="31"/>
    </row>
    <row r="21" spans="2:31" ht="15" customHeight="1" x14ac:dyDescent="0.25">
      <c r="B21" s="32">
        <v>500</v>
      </c>
      <c r="C21" s="35" t="s">
        <v>26</v>
      </c>
      <c r="D21" s="36"/>
      <c r="E21" s="27">
        <f t="shared" si="19"/>
        <v>1.290041062193711E-2</v>
      </c>
      <c r="F21" s="318">
        <v>57.564300000000003</v>
      </c>
      <c r="G21" s="28">
        <f t="shared" si="1"/>
        <v>1.3287422940595223E-2</v>
      </c>
      <c r="H21" s="29">
        <f>F21*1.03</f>
        <v>59.291229000000001</v>
      </c>
      <c r="I21" s="28">
        <f t="shared" si="3"/>
        <v>1.3261625195788855E-2</v>
      </c>
      <c r="J21" s="29">
        <f t="shared" si="20"/>
        <v>59.291229000000001</v>
      </c>
      <c r="K21" s="28">
        <f t="shared" si="11"/>
        <v>4.2779436115447916E-3</v>
      </c>
      <c r="L21" s="29">
        <f t="shared" si="12"/>
        <v>19.126202903225806</v>
      </c>
      <c r="M21" s="28">
        <f t="shared" si="13"/>
        <v>8.9836815842440632E-3</v>
      </c>
      <c r="N21" s="29">
        <f>I21*M8/31*21</f>
        <v>40.071711706520645</v>
      </c>
      <c r="O21" s="28">
        <f t="shared" si="14"/>
        <v>1.3271587178510581E-2</v>
      </c>
      <c r="P21" s="29">
        <f t="shared" si="15"/>
        <v>59.197914609746448</v>
      </c>
      <c r="Q21" s="28">
        <f t="shared" si="16"/>
        <v>1.3261625195788855E-2</v>
      </c>
      <c r="R21" s="29">
        <f t="shared" si="17"/>
        <v>59.153479185816188</v>
      </c>
      <c r="S21" s="28">
        <f>T21/$M$8</f>
        <v>1.3659473951662521E-2</v>
      </c>
      <c r="T21" s="29">
        <f>R21*1.03</f>
        <v>60.928083561390679</v>
      </c>
      <c r="U21" s="28">
        <f t="shared" si="18"/>
        <v>1.4589862921508953E-2</v>
      </c>
      <c r="V21" s="29">
        <f>T21+4.15</f>
        <v>65.078083561390685</v>
      </c>
      <c r="W21" s="422"/>
      <c r="X21" s="436"/>
      <c r="Y21" s="30"/>
      <c r="AC21" s="3"/>
      <c r="AD21" s="30"/>
      <c r="AE21" s="31"/>
    </row>
    <row r="22" spans="2:31" x14ac:dyDescent="0.25">
      <c r="B22" s="37"/>
      <c r="C22" s="38" t="s">
        <v>27</v>
      </c>
      <c r="D22" s="38"/>
      <c r="E22" s="39">
        <f t="shared" ref="E22:T22" si="21">SUM(E14:E21)</f>
        <v>9.660134283011562</v>
      </c>
      <c r="F22" s="40">
        <f t="shared" si="21"/>
        <v>43105.516886567326</v>
      </c>
      <c r="G22" s="39">
        <f t="shared" si="21"/>
        <v>9.6910875362314712</v>
      </c>
      <c r="H22" s="40">
        <f t="shared" si="21"/>
        <v>43243.636703567332</v>
      </c>
      <c r="I22" s="39">
        <f t="shared" si="21"/>
        <v>9.6722721343078923</v>
      </c>
      <c r="J22" s="40">
        <f t="shared" si="21"/>
        <v>43243.636703567332</v>
      </c>
      <c r="K22" s="39">
        <f t="shared" ref="K22:L22" si="22">SUM(K14:K21)</f>
        <v>3.120087785260611</v>
      </c>
      <c r="L22" s="40">
        <f t="shared" si="22"/>
        <v>13949.560226957199</v>
      </c>
      <c r="M22" s="39">
        <f t="shared" ref="M22:N22" si="23">SUM(M14:M21)</f>
        <v>6.5634998915682088</v>
      </c>
      <c r="N22" s="40">
        <f t="shared" si="23"/>
        <v>29276.491266339992</v>
      </c>
      <c r="O22" s="39">
        <f t="shared" ref="O22:P22" si="24">SUM(O14:O21)</f>
        <v>9.6908533781632524</v>
      </c>
      <c r="P22" s="40">
        <f t="shared" si="24"/>
        <v>43226.051493297186</v>
      </c>
      <c r="Q22" s="39">
        <f t="shared" ref="Q22:R22" si="25">SUM(Q14:Q21)</f>
        <v>9.7002518753826443</v>
      </c>
      <c r="R22" s="40">
        <f t="shared" si="25"/>
        <v>43267.973490144286</v>
      </c>
      <c r="S22" s="39">
        <f t="shared" si="21"/>
        <v>9.7320718270743178</v>
      </c>
      <c r="T22" s="40">
        <f t="shared" si="21"/>
        <v>43409.906384664995</v>
      </c>
      <c r="U22" s="39">
        <f t="shared" ref="U22" si="26">SUM(U14:U21)</f>
        <v>9.7457519077827595</v>
      </c>
      <c r="V22" s="40">
        <f t="shared" ref="V22" si="27">SUM(V14:V21)</f>
        <v>43470.926384664992</v>
      </c>
      <c r="W22" s="41"/>
      <c r="X22" s="42"/>
      <c r="Y22" s="30"/>
      <c r="AD22" s="30"/>
      <c r="AE22" s="31"/>
    </row>
    <row r="23" spans="2:31" x14ac:dyDescent="0.25">
      <c r="B23" s="43"/>
      <c r="C23" s="238"/>
      <c r="D23" s="238"/>
      <c r="E23" s="44"/>
      <c r="F23" s="46"/>
      <c r="G23" s="45"/>
      <c r="H23" s="46"/>
      <c r="I23" s="45"/>
      <c r="J23" s="46"/>
      <c r="K23" s="45"/>
      <c r="L23" s="46"/>
      <c r="M23" s="45"/>
      <c r="N23" s="46"/>
      <c r="O23" s="45"/>
      <c r="P23" s="46"/>
      <c r="Q23" s="45"/>
      <c r="R23" s="46"/>
      <c r="S23" s="45"/>
      <c r="T23" s="46"/>
      <c r="U23" s="45"/>
      <c r="V23" s="46"/>
      <c r="W23" s="47"/>
      <c r="X23" s="48"/>
      <c r="Y23"/>
      <c r="Z23"/>
      <c r="AA23"/>
      <c r="AB23"/>
      <c r="AC23"/>
      <c r="AD23"/>
      <c r="AE23" s="31"/>
    </row>
    <row r="24" spans="2:31" ht="17.25" x14ac:dyDescent="0.25">
      <c r="B24" s="49" t="s">
        <v>28</v>
      </c>
      <c r="C24" s="38"/>
      <c r="D24" s="38"/>
      <c r="E24" s="50" t="s">
        <v>10</v>
      </c>
      <c r="F24" s="52" t="s">
        <v>11</v>
      </c>
      <c r="G24" s="51" t="s">
        <v>10</v>
      </c>
      <c r="H24" s="52" t="s">
        <v>11</v>
      </c>
      <c r="I24" s="51" t="s">
        <v>10</v>
      </c>
      <c r="J24" s="52" t="s">
        <v>11</v>
      </c>
      <c r="K24" s="51" t="s">
        <v>10</v>
      </c>
      <c r="L24" s="52" t="s">
        <v>11</v>
      </c>
      <c r="M24" s="51" t="s">
        <v>10</v>
      </c>
      <c r="N24" s="52" t="s">
        <v>11</v>
      </c>
      <c r="O24" s="51" t="s">
        <v>10</v>
      </c>
      <c r="P24" s="52" t="s">
        <v>11</v>
      </c>
      <c r="Q24" s="51" t="s">
        <v>10</v>
      </c>
      <c r="R24" s="52" t="s">
        <v>11</v>
      </c>
      <c r="S24" s="51" t="s">
        <v>10</v>
      </c>
      <c r="T24" s="52" t="s">
        <v>11</v>
      </c>
      <c r="U24" s="51" t="s">
        <v>10</v>
      </c>
      <c r="V24" s="52" t="s">
        <v>11</v>
      </c>
      <c r="W24" s="53" t="s">
        <v>12</v>
      </c>
      <c r="X24" s="54" t="s">
        <v>13</v>
      </c>
      <c r="Y24"/>
      <c r="Z24"/>
      <c r="AA24"/>
      <c r="AB24"/>
      <c r="AC24"/>
      <c r="AD24"/>
      <c r="AE24" s="31"/>
    </row>
    <row r="25" spans="2:31" ht="15.75" customHeight="1" x14ac:dyDescent="0.25">
      <c r="B25" s="32">
        <v>300</v>
      </c>
      <c r="C25" s="423" t="s">
        <v>29</v>
      </c>
      <c r="D25" s="424"/>
      <c r="E25" s="308">
        <f>F25/$E$8</f>
        <v>0.37864046862866146</v>
      </c>
      <c r="F25" s="319">
        <v>1689.5720738699999</v>
      </c>
      <c r="G25" s="308">
        <f>H25/$G$8</f>
        <v>0.2737951305293605</v>
      </c>
      <c r="H25" s="309">
        <v>1221.7304932550001</v>
      </c>
      <c r="I25" s="308">
        <f>J25/$I$8</f>
        <v>0.27326355289100274</v>
      </c>
      <c r="J25" s="309">
        <f>H25</f>
        <v>1221.7304932550001</v>
      </c>
      <c r="K25" s="308">
        <f>L25/$K$8</f>
        <v>8.8149533190646043E-2</v>
      </c>
      <c r="L25" s="309">
        <f>J25/31*10</f>
        <v>394.10661072741937</v>
      </c>
      <c r="M25" s="308">
        <f>N25/$M$8</f>
        <v>0.18511401970035671</v>
      </c>
      <c r="N25" s="309">
        <f>I25*M8/31*21</f>
        <v>825.70108487344112</v>
      </c>
      <c r="O25" s="308">
        <f>P25/$M$8</f>
        <v>0.27346882537851369</v>
      </c>
      <c r="P25" s="309">
        <f>L25+N25</f>
        <v>1219.8076956008604</v>
      </c>
      <c r="Q25" s="308">
        <f>I25</f>
        <v>0.27326355289100274</v>
      </c>
      <c r="R25" s="309">
        <f>Q25*$M$8</f>
        <v>1218.8920776703178</v>
      </c>
      <c r="S25" s="410">
        <v>0.28111426301443493</v>
      </c>
      <c r="T25" s="315">
        <f>S25*$M$8</f>
        <v>1253.9101701758871</v>
      </c>
      <c r="U25" s="308">
        <f>V25/$M$8</f>
        <v>0.28111426301443493</v>
      </c>
      <c r="V25" s="309">
        <f>T25</f>
        <v>1253.9101701758871</v>
      </c>
      <c r="W25" s="56" t="s">
        <v>30</v>
      </c>
      <c r="X25" s="425" t="s">
        <v>31</v>
      </c>
      <c r="Y25"/>
      <c r="Z25"/>
      <c r="AA25"/>
      <c r="AB25"/>
      <c r="AC25"/>
      <c r="AD25"/>
      <c r="AE25" s="31"/>
    </row>
    <row r="26" spans="2:31" ht="15.75" customHeight="1" x14ac:dyDescent="0.25">
      <c r="B26" s="32">
        <v>300</v>
      </c>
      <c r="C26" s="424" t="s">
        <v>32</v>
      </c>
      <c r="D26" s="428"/>
      <c r="E26" s="308">
        <f t="shared" ref="E26:E35" si="28">F26/$E$8</f>
        <v>1.4971067678889287</v>
      </c>
      <c r="F26" s="319">
        <v>6680.4</v>
      </c>
      <c r="G26" s="308">
        <f t="shared" ref="G26:G35" si="29">H26/$G$8</f>
        <v>1.6349981807208038</v>
      </c>
      <c r="H26" s="309">
        <v>7295.7</v>
      </c>
      <c r="I26" s="308">
        <f t="shared" ref="I26:I35" si="30">J26/$I$8</f>
        <v>1.6318238055230183</v>
      </c>
      <c r="J26" s="309">
        <f t="shared" ref="J26:J35" si="31">H26</f>
        <v>7295.7</v>
      </c>
      <c r="K26" s="308">
        <f t="shared" ref="K26:K34" si="32">L26/$K$8</f>
        <v>0.52639477597516726</v>
      </c>
      <c r="L26" s="309">
        <f t="shared" ref="L26:L35" si="33">J26/31*10</f>
        <v>2353.4516129032259</v>
      </c>
      <c r="M26" s="308">
        <f>N26/$M$8</f>
        <v>1.1054290295478513</v>
      </c>
      <c r="N26" s="309">
        <f>$I$26*M8/31*21</f>
        <v>4930.7661862981904</v>
      </c>
      <c r="O26" s="308">
        <f t="shared" ref="O26:O35" si="34">P26/$M$8</f>
        <v>1.6330496130930203</v>
      </c>
      <c r="P26" s="309">
        <f t="shared" ref="P26:P35" si="35">L26+N26</f>
        <v>7284.2177992014167</v>
      </c>
      <c r="Q26" s="308">
        <f t="shared" ref="Q26:Q34" si="36">I26</f>
        <v>1.6318238055230183</v>
      </c>
      <c r="R26" s="309">
        <f t="shared" ref="R26:R34" si="37">Q26*$M$8</f>
        <v>7278.7500845354234</v>
      </c>
      <c r="S26" s="410">
        <v>1.4960934352034065</v>
      </c>
      <c r="T26" s="315">
        <f>S26*$M$8</f>
        <v>6673.3247677247946</v>
      </c>
      <c r="U26" s="308">
        <f t="shared" ref="U26:U34" si="38">V26/$M$8</f>
        <v>1.4960934352034065</v>
      </c>
      <c r="V26" s="309">
        <f t="shared" ref="V26:V35" si="39">T26</f>
        <v>6673.3247677247946</v>
      </c>
      <c r="W26" s="56" t="s">
        <v>30</v>
      </c>
      <c r="X26" s="426"/>
      <c r="Y26"/>
      <c r="Z26"/>
      <c r="AA26"/>
      <c r="AB26"/>
      <c r="AC26"/>
      <c r="AD26"/>
      <c r="AE26" s="31"/>
    </row>
    <row r="27" spans="2:31" ht="15" customHeight="1" x14ac:dyDescent="0.25">
      <c r="B27" s="32">
        <v>600</v>
      </c>
      <c r="C27" s="35" t="s">
        <v>33</v>
      </c>
      <c r="D27" s="36"/>
      <c r="E27" s="308"/>
      <c r="F27" s="319"/>
      <c r="G27" s="308"/>
      <c r="H27" s="309"/>
      <c r="I27" s="308"/>
      <c r="J27" s="309"/>
      <c r="K27" s="308"/>
      <c r="L27" s="309"/>
      <c r="M27" s="308"/>
      <c r="N27" s="309"/>
      <c r="O27" s="308"/>
      <c r="P27" s="309"/>
      <c r="Q27" s="308"/>
      <c r="R27" s="309"/>
      <c r="S27" s="410"/>
      <c r="T27" s="315"/>
      <c r="U27" s="308"/>
      <c r="V27" s="309"/>
      <c r="W27" s="55"/>
      <c r="X27" s="426"/>
      <c r="Y27"/>
      <c r="Z27"/>
      <c r="AA27"/>
      <c r="AB27"/>
      <c r="AC27"/>
      <c r="AD27"/>
      <c r="AE27" s="31"/>
    </row>
    <row r="28" spans="2:31" ht="15" customHeight="1" x14ac:dyDescent="0.25">
      <c r="B28" s="32"/>
      <c r="C28" s="35">
        <v>610</v>
      </c>
      <c r="D28" s="36" t="s">
        <v>34</v>
      </c>
      <c r="E28" s="308">
        <f t="shared" si="28"/>
        <v>0.75039328074171729</v>
      </c>
      <c r="F28" s="319">
        <v>3348.41</v>
      </c>
      <c r="G28" s="308">
        <f t="shared" si="29"/>
        <v>0.67578307256445402</v>
      </c>
      <c r="H28" s="309">
        <v>3015.4838217219999</v>
      </c>
      <c r="I28" s="308">
        <f t="shared" si="30"/>
        <v>0.674471028887631</v>
      </c>
      <c r="J28" s="309">
        <f t="shared" si="31"/>
        <v>3015.4838217219999</v>
      </c>
      <c r="K28" s="308">
        <f t="shared" si="32"/>
        <v>0.21757129964117128</v>
      </c>
      <c r="L28" s="309">
        <f t="shared" si="33"/>
        <v>972.73671668451607</v>
      </c>
      <c r="M28" s="308">
        <f>N28/$M$8</f>
        <v>0.45689972924645972</v>
      </c>
      <c r="N28" s="309">
        <f>$I$28*M8/31*21</f>
        <v>2038.0012423038336</v>
      </c>
      <c r="O28" s="308">
        <f t="shared" si="34"/>
        <v>0.67497768388932844</v>
      </c>
      <c r="P28" s="309">
        <f t="shared" si="35"/>
        <v>3010.7379589883494</v>
      </c>
      <c r="Q28" s="308">
        <f t="shared" si="36"/>
        <v>0.674471028887631</v>
      </c>
      <c r="R28" s="309">
        <f t="shared" si="37"/>
        <v>3008.4780243532782</v>
      </c>
      <c r="S28" s="410">
        <v>0.67663371829337893</v>
      </c>
      <c r="T28" s="315">
        <f t="shared" ref="T28:T34" si="40">S28*$M$8</f>
        <v>3018.1247004476168</v>
      </c>
      <c r="U28" s="308">
        <f t="shared" si="38"/>
        <v>0.67663371829337893</v>
      </c>
      <c r="V28" s="309">
        <f t="shared" si="39"/>
        <v>3018.1247004476168</v>
      </c>
      <c r="W28" s="429" t="s">
        <v>35</v>
      </c>
      <c r="X28" s="426"/>
      <c r="Y28"/>
      <c r="Z28"/>
      <c r="AA28"/>
      <c r="AB28"/>
      <c r="AC28"/>
      <c r="AD28"/>
      <c r="AE28" s="31"/>
    </row>
    <row r="29" spans="2:31" x14ac:dyDescent="0.25">
      <c r="B29" s="32"/>
      <c r="C29" s="35">
        <v>620</v>
      </c>
      <c r="D29" s="36" t="s">
        <v>36</v>
      </c>
      <c r="E29" s="308">
        <f t="shared" si="28"/>
        <v>0.68506910078663319</v>
      </c>
      <c r="F29" s="319">
        <v>3056.92</v>
      </c>
      <c r="G29" s="308">
        <f t="shared" si="29"/>
        <v>0.54720757960478206</v>
      </c>
      <c r="H29" s="309">
        <v>2441.7533827239999</v>
      </c>
      <c r="I29" s="308">
        <f t="shared" si="30"/>
        <v>0.54614516731024865</v>
      </c>
      <c r="J29" s="309">
        <f t="shared" si="31"/>
        <v>2441.7533827239999</v>
      </c>
      <c r="K29" s="308">
        <f t="shared" si="32"/>
        <v>0.17617586042266081</v>
      </c>
      <c r="L29" s="309">
        <f>J29/31*10</f>
        <v>787.66238152387086</v>
      </c>
      <c r="M29" s="308">
        <f>N29/$M$8</f>
        <v>0.36996930688758772</v>
      </c>
      <c r="N29" s="309">
        <f>$I$29*M8/31*21</f>
        <v>1650.2480933720851</v>
      </c>
      <c r="O29" s="308">
        <f t="shared" si="34"/>
        <v>0.54655542537741419</v>
      </c>
      <c r="P29" s="309">
        <f t="shared" si="35"/>
        <v>2437.9104748959562</v>
      </c>
      <c r="Q29" s="308">
        <f t="shared" si="36"/>
        <v>0.54614516731024865</v>
      </c>
      <c r="R29" s="309">
        <f t="shared" si="37"/>
        <v>2436.0805187873639</v>
      </c>
      <c r="S29" s="410">
        <v>0.55168824730467447</v>
      </c>
      <c r="T29" s="315">
        <f t="shared" si="40"/>
        <v>2460.8054271025003</v>
      </c>
      <c r="U29" s="308">
        <f t="shared" si="38"/>
        <v>0.55168824730467447</v>
      </c>
      <c r="V29" s="309">
        <f t="shared" si="39"/>
        <v>2460.8054271025003</v>
      </c>
      <c r="W29" s="430"/>
      <c r="X29" s="426"/>
      <c r="Y29"/>
      <c r="Z29"/>
      <c r="AA29"/>
      <c r="AB29"/>
      <c r="AC29"/>
      <c r="AD29"/>
      <c r="AE29" s="31"/>
    </row>
    <row r="30" spans="2:31" x14ac:dyDescent="0.25">
      <c r="B30" s="32"/>
      <c r="C30" s="35">
        <v>630</v>
      </c>
      <c r="D30" s="36" t="s">
        <v>37</v>
      </c>
      <c r="E30" s="308">
        <f t="shared" si="28"/>
        <v>2.7215233502848858E-2</v>
      </c>
      <c r="F30" s="319">
        <v>121.44</v>
      </c>
      <c r="G30" s="308">
        <f t="shared" si="29"/>
        <v>3.2223965953348463E-2</v>
      </c>
      <c r="H30" s="309">
        <v>143.79</v>
      </c>
      <c r="I30" s="308">
        <f t="shared" si="30"/>
        <v>3.2161402606488039E-2</v>
      </c>
      <c r="J30" s="309">
        <f t="shared" si="31"/>
        <v>143.79</v>
      </c>
      <c r="K30" s="308">
        <f t="shared" si="32"/>
        <v>1.0374646002092916E-2</v>
      </c>
      <c r="L30" s="309">
        <f t="shared" si="33"/>
        <v>46.383870967741927</v>
      </c>
      <c r="M30" s="308">
        <f>N30/$M$8</f>
        <v>2.1786756604395125E-2</v>
      </c>
      <c r="N30" s="309">
        <f>$I$30*M8/31*21</f>
        <v>97.179827833904454</v>
      </c>
      <c r="O30" s="308">
        <f t="shared" si="34"/>
        <v>3.2185561888049857E-2</v>
      </c>
      <c r="P30" s="309">
        <f t="shared" si="35"/>
        <v>143.56369880164638</v>
      </c>
      <c r="Q30" s="308">
        <f t="shared" si="36"/>
        <v>3.2161402606488039E-2</v>
      </c>
      <c r="R30" s="309">
        <f t="shared" si="37"/>
        <v>143.45593632623991</v>
      </c>
      <c r="S30" s="410">
        <v>3.8988504998244362E-2</v>
      </c>
      <c r="T30" s="315">
        <f t="shared" si="40"/>
        <v>173.90822654466899</v>
      </c>
      <c r="U30" s="308">
        <f t="shared" si="38"/>
        <v>3.8988504998244362E-2</v>
      </c>
      <c r="V30" s="309">
        <f t="shared" si="39"/>
        <v>173.90822654466899</v>
      </c>
      <c r="W30" s="431"/>
      <c r="X30" s="426"/>
      <c r="Y30"/>
      <c r="Z30"/>
      <c r="AA30"/>
      <c r="AB30"/>
      <c r="AC30"/>
      <c r="AD30"/>
      <c r="AE30" s="31"/>
    </row>
    <row r="31" spans="2:31" x14ac:dyDescent="0.25">
      <c r="B31" s="32">
        <v>700</v>
      </c>
      <c r="C31" s="36" t="s">
        <v>93</v>
      </c>
      <c r="D31" s="57"/>
      <c r="E31" s="308"/>
      <c r="F31" s="319"/>
      <c r="G31" s="308"/>
      <c r="H31" s="315"/>
      <c r="I31" s="308"/>
      <c r="J31" s="309"/>
      <c r="K31" s="308"/>
      <c r="L31" s="309"/>
      <c r="M31" s="308"/>
      <c r="N31" s="309"/>
      <c r="O31" s="308"/>
      <c r="P31" s="309"/>
      <c r="Q31" s="308"/>
      <c r="R31" s="309"/>
      <c r="S31" s="410"/>
      <c r="T31" s="315"/>
      <c r="U31" s="308"/>
      <c r="V31" s="309"/>
      <c r="W31" s="311"/>
      <c r="X31" s="426"/>
      <c r="Y31"/>
      <c r="Z31"/>
      <c r="AA31"/>
      <c r="AB31"/>
      <c r="AC31"/>
      <c r="AD31"/>
      <c r="AE31" s="31"/>
    </row>
    <row r="32" spans="2:31" x14ac:dyDescent="0.25">
      <c r="B32" s="32"/>
      <c r="C32" s="424" t="s">
        <v>38</v>
      </c>
      <c r="D32" s="428"/>
      <c r="E32" s="308">
        <f t="shared" si="28"/>
        <v>0</v>
      </c>
      <c r="F32" s="319">
        <v>0</v>
      </c>
      <c r="G32" s="308">
        <f>H32/G8</f>
        <v>0</v>
      </c>
      <c r="H32" s="316">
        <v>0</v>
      </c>
      <c r="I32" s="308">
        <f t="shared" si="30"/>
        <v>0</v>
      </c>
      <c r="J32" s="309">
        <f t="shared" si="31"/>
        <v>0</v>
      </c>
      <c r="K32" s="308">
        <f t="shared" si="32"/>
        <v>0</v>
      </c>
      <c r="L32" s="309">
        <f t="shared" si="33"/>
        <v>0</v>
      </c>
      <c r="M32" s="308">
        <f>N32/$M$8</f>
        <v>0</v>
      </c>
      <c r="N32" s="309">
        <f>$I$32*M8/31*21</f>
        <v>0</v>
      </c>
      <c r="O32" s="308">
        <f t="shared" si="34"/>
        <v>0</v>
      </c>
      <c r="P32" s="309">
        <f t="shared" si="35"/>
        <v>0</v>
      </c>
      <c r="Q32" s="308">
        <f t="shared" si="36"/>
        <v>0</v>
      </c>
      <c r="R32" s="309">
        <f t="shared" si="37"/>
        <v>0</v>
      </c>
      <c r="S32" s="410">
        <v>0</v>
      </c>
      <c r="T32" s="315">
        <f t="shared" si="40"/>
        <v>0</v>
      </c>
      <c r="U32" s="308">
        <f t="shared" si="38"/>
        <v>0</v>
      </c>
      <c r="V32" s="309">
        <f t="shared" si="39"/>
        <v>0</v>
      </c>
      <c r="W32" s="429" t="s">
        <v>30</v>
      </c>
      <c r="X32" s="426"/>
      <c r="Y32"/>
      <c r="Z32"/>
      <c r="AA32"/>
      <c r="AB32"/>
      <c r="AC32"/>
      <c r="AD32"/>
      <c r="AE32" s="31"/>
    </row>
    <row r="33" spans="2:31" x14ac:dyDescent="0.25">
      <c r="B33" s="32"/>
      <c r="C33" s="36" t="s">
        <v>39</v>
      </c>
      <c r="D33" s="57"/>
      <c r="E33" s="308">
        <f t="shared" si="28"/>
        <v>0.13564588714265774</v>
      </c>
      <c r="F33" s="319">
        <v>605.28</v>
      </c>
      <c r="G33" s="308">
        <f t="shared" si="29"/>
        <v>0.13564588714265774</v>
      </c>
      <c r="H33" s="316">
        <f>582*1.04</f>
        <v>605.28</v>
      </c>
      <c r="I33" s="308">
        <f t="shared" si="30"/>
        <v>0.13538252847663315</v>
      </c>
      <c r="J33" s="309">
        <f t="shared" si="31"/>
        <v>605.28</v>
      </c>
      <c r="K33" s="308">
        <f t="shared" si="32"/>
        <v>4.3671783379559084E-2</v>
      </c>
      <c r="L33" s="309">
        <f t="shared" si="33"/>
        <v>195.2516129032258</v>
      </c>
      <c r="M33" s="308">
        <f>N33/$M$8</f>
        <v>9.1710745097074081E-2</v>
      </c>
      <c r="N33" s="309">
        <f>$I$33*M8/31*21</f>
        <v>409.07577850549893</v>
      </c>
      <c r="O33" s="308">
        <f t="shared" si="34"/>
        <v>0.13548422629945628</v>
      </c>
      <c r="P33" s="309">
        <f t="shared" si="35"/>
        <v>604.32739140872468</v>
      </c>
      <c r="Q33" s="308">
        <f t="shared" si="36"/>
        <v>0.13538252847663315</v>
      </c>
      <c r="R33" s="309">
        <f t="shared" si="37"/>
        <v>603.8737682700222</v>
      </c>
      <c r="S33" s="410">
        <v>9.924088084241188E-2</v>
      </c>
      <c r="T33" s="315">
        <f t="shared" si="40"/>
        <v>442.66394899757819</v>
      </c>
      <c r="U33" s="308">
        <f t="shared" si="38"/>
        <v>9.924088084241188E-2</v>
      </c>
      <c r="V33" s="309">
        <f t="shared" si="39"/>
        <v>442.66394899757819</v>
      </c>
      <c r="W33" s="430"/>
      <c r="X33" s="426"/>
      <c r="Y33"/>
      <c r="Z33"/>
      <c r="AA33"/>
      <c r="AB33"/>
      <c r="AC33"/>
      <c r="AD33"/>
      <c r="AE33" s="31"/>
    </row>
    <row r="34" spans="2:31" x14ac:dyDescent="0.25">
      <c r="B34" s="32"/>
      <c r="C34" s="424" t="s">
        <v>40</v>
      </c>
      <c r="D34" s="428"/>
      <c r="E34" s="308">
        <f t="shared" si="28"/>
        <v>0.74219106115834887</v>
      </c>
      <c r="F34" s="319">
        <v>3311.8100000000004</v>
      </c>
      <c r="G34" s="308">
        <f t="shared" si="29"/>
        <v>0.78587124200518899</v>
      </c>
      <c r="H34" s="316">
        <v>3506.72</v>
      </c>
      <c r="I34" s="308">
        <f t="shared" si="30"/>
        <v>0.7843454603812765</v>
      </c>
      <c r="J34" s="309">
        <f t="shared" si="31"/>
        <v>3506.72</v>
      </c>
      <c r="K34" s="308">
        <f t="shared" si="32"/>
        <v>0.25301466463912142</v>
      </c>
      <c r="L34" s="309">
        <f t="shared" si="33"/>
        <v>1131.1999999999998</v>
      </c>
      <c r="M34" s="308">
        <f>N34/$M$8</f>
        <v>0.53133079574215514</v>
      </c>
      <c r="N34" s="309">
        <f>$I$34*M8/31*21</f>
        <v>2370.0010144078828</v>
      </c>
      <c r="O34" s="308">
        <f t="shared" si="34"/>
        <v>0.78493465181210242</v>
      </c>
      <c r="P34" s="309">
        <f t="shared" si="35"/>
        <v>3501.2010144078827</v>
      </c>
      <c r="Q34" s="308">
        <f t="shared" si="36"/>
        <v>0.7843454603812765</v>
      </c>
      <c r="R34" s="309">
        <f t="shared" si="37"/>
        <v>3498.5729260306839</v>
      </c>
      <c r="S34" s="410">
        <v>0.76859826398005582</v>
      </c>
      <c r="T34" s="315">
        <f t="shared" si="40"/>
        <v>3428.3325564830388</v>
      </c>
      <c r="U34" s="308">
        <f t="shared" si="38"/>
        <v>0.76859826398005582</v>
      </c>
      <c r="V34" s="309">
        <f t="shared" si="39"/>
        <v>3428.3325564830388</v>
      </c>
      <c r="W34" s="431"/>
      <c r="X34" s="427"/>
      <c r="Y34"/>
      <c r="Z34"/>
      <c r="AA34"/>
      <c r="AB34"/>
      <c r="AC34"/>
      <c r="AD34"/>
      <c r="AE34" s="31"/>
    </row>
    <row r="35" spans="2:31" ht="75" x14ac:dyDescent="0.25">
      <c r="B35" s="32"/>
      <c r="C35" s="432" t="s">
        <v>91</v>
      </c>
      <c r="D35" s="433"/>
      <c r="E35" s="312">
        <f t="shared" si="28"/>
        <v>0.74335416278779376</v>
      </c>
      <c r="F35" s="313">
        <v>3317</v>
      </c>
      <c r="G35" s="321">
        <f t="shared" si="29"/>
        <v>0.74335416278779376</v>
      </c>
      <c r="H35" s="314">
        <f>F35</f>
        <v>3317</v>
      </c>
      <c r="I35" s="321">
        <f t="shared" si="30"/>
        <v>0.74191092875527398</v>
      </c>
      <c r="J35" s="320">
        <f t="shared" si="31"/>
        <v>3317</v>
      </c>
      <c r="K35" s="321">
        <f>L35/$K$8</f>
        <v>0.23932610605008836</v>
      </c>
      <c r="L35" s="320">
        <f t="shared" si="33"/>
        <v>1070</v>
      </c>
      <c r="M35" s="321">
        <f>N35/$M$8</f>
        <v>0.50375518439636813</v>
      </c>
      <c r="N35" s="320">
        <f>J35/31*21</f>
        <v>2247</v>
      </c>
      <c r="O35" s="321">
        <f t="shared" si="34"/>
        <v>0.74363860553749583</v>
      </c>
      <c r="P35" s="320">
        <f t="shared" si="35"/>
        <v>3317</v>
      </c>
      <c r="Q35" s="321">
        <f>R35/M8</f>
        <v>0.74363860553749583</v>
      </c>
      <c r="R35" s="320">
        <f>J35</f>
        <v>3317</v>
      </c>
      <c r="S35" s="321">
        <f>T35/$M$8</f>
        <v>0.74363860553749583</v>
      </c>
      <c r="T35" s="331">
        <f>R35</f>
        <v>3317</v>
      </c>
      <c r="U35" s="321">
        <f>V35/$M$8</f>
        <v>0.74363860553749583</v>
      </c>
      <c r="V35" s="331">
        <f t="shared" si="39"/>
        <v>3317</v>
      </c>
      <c r="W35" s="332" t="s">
        <v>105</v>
      </c>
      <c r="X35" s="307"/>
      <c r="Y35"/>
      <c r="Z35"/>
      <c r="AA35"/>
      <c r="AB35"/>
      <c r="AC35"/>
      <c r="AD35"/>
      <c r="AE35" s="31"/>
    </row>
    <row r="36" spans="2:31" ht="15.75" thickBot="1" x14ac:dyDescent="0.3">
      <c r="B36" s="58"/>
      <c r="C36" s="59" t="s">
        <v>41</v>
      </c>
      <c r="D36" s="59"/>
      <c r="E36" s="60">
        <f t="shared" ref="E36:T36" si="41">SUM(E25:E35)</f>
        <v>4.9596159626375904</v>
      </c>
      <c r="F36" s="239">
        <f t="shared" si="41"/>
        <v>22130.832073870002</v>
      </c>
      <c r="G36" s="60">
        <f t="shared" si="41"/>
        <v>4.82887922130839</v>
      </c>
      <c r="H36" s="239">
        <f t="shared" si="41"/>
        <v>21547.457697701004</v>
      </c>
      <c r="I36" s="60">
        <f t="shared" si="41"/>
        <v>4.8195038748315726</v>
      </c>
      <c r="J36" s="322">
        <f t="shared" si="41"/>
        <v>21547.457697701004</v>
      </c>
      <c r="K36" s="60">
        <f t="shared" ref="K36:L36" si="42">SUM(K25:K35)</f>
        <v>1.554678669300507</v>
      </c>
      <c r="L36" s="322">
        <f t="shared" si="42"/>
        <v>6950.7928057099998</v>
      </c>
      <c r="M36" s="60">
        <f t="shared" ref="M36:N36" si="43">SUM(M25:M35)</f>
        <v>3.265995567222248</v>
      </c>
      <c r="N36" s="322">
        <f t="shared" si="43"/>
        <v>14567.973227594835</v>
      </c>
      <c r="O36" s="60">
        <f t="shared" ref="O36:P36" si="44">SUM(O25:O35)</f>
        <v>4.8242945932753809</v>
      </c>
      <c r="P36" s="322">
        <f t="shared" si="44"/>
        <v>21518.766033304837</v>
      </c>
      <c r="Q36" s="60">
        <f t="shared" ref="Q36:R36" si="45">SUM(Q25:Q35)</f>
        <v>4.8212315516137938</v>
      </c>
      <c r="R36" s="322">
        <f t="shared" si="45"/>
        <v>21505.10333597333</v>
      </c>
      <c r="S36" s="60">
        <f t="shared" si="41"/>
        <v>4.6559959191741029</v>
      </c>
      <c r="T36" s="239">
        <f t="shared" si="41"/>
        <v>20768.069797476084</v>
      </c>
      <c r="U36" s="60">
        <f t="shared" ref="U36:V36" si="46">SUM(U25:U35)</f>
        <v>4.6559959191741029</v>
      </c>
      <c r="V36" s="239">
        <f t="shared" si="46"/>
        <v>20768.069797476084</v>
      </c>
      <c r="W36" s="61"/>
      <c r="X36" s="62"/>
      <c r="Y36" s="30"/>
      <c r="AD36" s="30"/>
      <c r="AE36" s="31"/>
    </row>
    <row r="37" spans="2:31" ht="17.25" customHeight="1" x14ac:dyDescent="0.25">
      <c r="B37" s="63"/>
      <c r="C37" s="12"/>
      <c r="D37" s="12"/>
      <c r="E37" s="64"/>
      <c r="F37" s="65"/>
      <c r="G37" s="64"/>
      <c r="H37" s="65"/>
      <c r="I37" s="64"/>
      <c r="J37" s="65"/>
      <c r="K37" s="64"/>
      <c r="L37" s="65"/>
      <c r="M37" s="64"/>
      <c r="N37" s="65"/>
      <c r="O37" s="64"/>
      <c r="P37" s="65"/>
      <c r="Q37" s="64"/>
      <c r="R37" s="65"/>
      <c r="S37" s="64"/>
      <c r="T37" s="65"/>
      <c r="U37" s="64"/>
      <c r="V37" s="65"/>
      <c r="W37" s="66"/>
      <c r="Y37" s="305"/>
    </row>
    <row r="38" spans="2:31" x14ac:dyDescent="0.25">
      <c r="B38" s="417" t="s">
        <v>42</v>
      </c>
      <c r="C38" s="417"/>
      <c r="D38" s="417"/>
      <c r="E38" s="64">
        <f>E36+E22</f>
        <v>14.619750245649152</v>
      </c>
      <c r="F38" s="65">
        <f t="shared" ref="F38:T38" si="47">F22+F36</f>
        <v>65236.348960437332</v>
      </c>
      <c r="G38" s="64">
        <f t="shared" si="47"/>
        <v>14.519966757539862</v>
      </c>
      <c r="H38" s="65">
        <f t="shared" si="47"/>
        <v>64791.094401268332</v>
      </c>
      <c r="I38" s="64">
        <f t="shared" si="47"/>
        <v>14.491776009139464</v>
      </c>
      <c r="J38" s="65">
        <f t="shared" si="47"/>
        <v>64791.094401268332</v>
      </c>
      <c r="K38" s="64">
        <f t="shared" ref="K38:L38" si="48">K22+K36</f>
        <v>4.6747664545611176</v>
      </c>
      <c r="L38" s="65">
        <f t="shared" si="48"/>
        <v>20900.353032667197</v>
      </c>
      <c r="M38" s="64">
        <f t="shared" ref="M38:N38" si="49">M22+M36</f>
        <v>9.8294954587904577</v>
      </c>
      <c r="N38" s="65">
        <f t="shared" si="49"/>
        <v>43844.464493934829</v>
      </c>
      <c r="O38" s="64">
        <f t="shared" ref="O38:P38" si="50">O22+O36</f>
        <v>14.515147971438633</v>
      </c>
      <c r="P38" s="65">
        <f t="shared" si="50"/>
        <v>64744.817526602026</v>
      </c>
      <c r="Q38" s="64">
        <f t="shared" ref="Q38:R38" si="51">Q22+Q36</f>
        <v>14.521483426996438</v>
      </c>
      <c r="R38" s="65">
        <f t="shared" si="51"/>
        <v>64773.076826117613</v>
      </c>
      <c r="S38" s="64">
        <f t="shared" si="47"/>
        <v>14.388067746248421</v>
      </c>
      <c r="T38" s="65">
        <f t="shared" si="47"/>
        <v>64177.976182141079</v>
      </c>
      <c r="U38" s="64">
        <f t="shared" ref="U38:V38" si="52">U22+U36</f>
        <v>14.401747826956862</v>
      </c>
      <c r="V38" s="65">
        <f t="shared" si="52"/>
        <v>64238.996182141076</v>
      </c>
      <c r="W38" s="66"/>
    </row>
    <row r="39" spans="2:31" x14ac:dyDescent="0.25">
      <c r="B39" s="63" t="s">
        <v>43</v>
      </c>
      <c r="C39" s="67"/>
      <c r="D39" s="68">
        <v>0.24</v>
      </c>
      <c r="E39" s="69">
        <f>E38*D39</f>
        <v>3.5087400589557967</v>
      </c>
      <c r="F39" s="65">
        <f>F38*D39</f>
        <v>15656.72375050496</v>
      </c>
      <c r="G39" s="69">
        <f>G38*D39</f>
        <v>3.4847920218095667</v>
      </c>
      <c r="H39" s="65">
        <f>H38*D39</f>
        <v>15549.8626563044</v>
      </c>
      <c r="I39" s="69">
        <f>I38*D39</f>
        <v>3.4780262421934713</v>
      </c>
      <c r="J39" s="65">
        <f>J38*D39</f>
        <v>15549.8626563044</v>
      </c>
      <c r="K39" s="69">
        <f>K38*D39</f>
        <v>1.1219439490946681</v>
      </c>
      <c r="L39" s="65">
        <f>L38*D39</f>
        <v>5016.084727840127</v>
      </c>
      <c r="M39" s="69">
        <f>M38*D39</f>
        <v>2.3590789101097096</v>
      </c>
      <c r="N39" s="65">
        <f>N38*D39</f>
        <v>10522.671478544358</v>
      </c>
      <c r="O39" s="69">
        <f>O38*D39</f>
        <v>3.4836355131452721</v>
      </c>
      <c r="P39" s="65">
        <f>D39*F39</f>
        <v>3757.61370012119</v>
      </c>
      <c r="Q39" s="69">
        <f>Q38*D39</f>
        <v>3.4851560224791451</v>
      </c>
      <c r="R39" s="65">
        <f>R38*D39</f>
        <v>15545.538438268226</v>
      </c>
      <c r="S39" s="69">
        <f>S38*D39</f>
        <v>3.4531362590996211</v>
      </c>
      <c r="T39" s="65">
        <f>T38*D39</f>
        <v>15402.714283713858</v>
      </c>
      <c r="U39" s="69">
        <f>U38*D39</f>
        <v>3.4564194784696469</v>
      </c>
      <c r="V39" s="65">
        <f>V38*D39</f>
        <v>15417.359083713858</v>
      </c>
    </row>
    <row r="40" spans="2:31" x14ac:dyDescent="0.25">
      <c r="B40" s="12" t="s">
        <v>44</v>
      </c>
      <c r="C40" s="12"/>
      <c r="D40" s="12"/>
      <c r="E40" s="64">
        <f t="shared" ref="E40:H40" si="53">E39+E38</f>
        <v>18.128490304604949</v>
      </c>
      <c r="F40" s="65">
        <f t="shared" si="53"/>
        <v>80893.072710942288</v>
      </c>
      <c r="G40" s="64">
        <f t="shared" si="53"/>
        <v>18.00475877934943</v>
      </c>
      <c r="H40" s="65">
        <f t="shared" si="53"/>
        <v>80340.957057572727</v>
      </c>
      <c r="I40" s="64">
        <f t="shared" ref="I40:J40" si="54">I39+I38</f>
        <v>17.969802251332936</v>
      </c>
      <c r="J40" s="65">
        <f t="shared" si="54"/>
        <v>80340.957057572727</v>
      </c>
      <c r="K40" s="64">
        <f t="shared" ref="K40:L40" si="55">K39+K38</f>
        <v>5.7967104036557853</v>
      </c>
      <c r="L40" s="65">
        <f t="shared" si="55"/>
        <v>25916.437760507324</v>
      </c>
      <c r="M40" s="64">
        <f t="shared" ref="M40:N40" si="56">M39+M38</f>
        <v>12.188574368900166</v>
      </c>
      <c r="N40" s="65">
        <f t="shared" si="56"/>
        <v>54367.135972479184</v>
      </c>
      <c r="O40" s="64">
        <f t="shared" ref="O40:P40" si="57">O39+O38</f>
        <v>17.998783484583907</v>
      </c>
      <c r="P40" s="65">
        <f t="shared" si="57"/>
        <v>68502.431226723216</v>
      </c>
      <c r="Q40" s="64">
        <f t="shared" ref="Q40:R40" si="58">Q39+Q38</f>
        <v>18.006639449475582</v>
      </c>
      <c r="R40" s="65">
        <f t="shared" si="58"/>
        <v>80318.615264385837</v>
      </c>
      <c r="S40" s="64">
        <f t="shared" ref="S40:T40" si="59">S39+S38</f>
        <v>17.841204005348043</v>
      </c>
      <c r="T40" s="65">
        <f t="shared" si="59"/>
        <v>79580.690465854932</v>
      </c>
      <c r="U40" s="64">
        <f t="shared" ref="U40:V40" si="60">U39+U38</f>
        <v>17.858167305426509</v>
      </c>
      <c r="V40" s="65">
        <f t="shared" si="60"/>
        <v>79656.355265854931</v>
      </c>
      <c r="W40" s="66"/>
    </row>
    <row r="41" spans="2:31" x14ac:dyDescent="0.25">
      <c r="B41" s="12" t="s">
        <v>45</v>
      </c>
      <c r="C41" s="12"/>
      <c r="D41" s="12"/>
      <c r="E41" s="70" t="s">
        <v>104</v>
      </c>
      <c r="F41" s="65">
        <f>F38*3</f>
        <v>195709.04688131198</v>
      </c>
      <c r="G41" s="71">
        <v>3</v>
      </c>
      <c r="H41" s="65">
        <f>H38*3</f>
        <v>194373.28320380498</v>
      </c>
      <c r="I41" s="329" t="s">
        <v>107</v>
      </c>
      <c r="J41" s="65">
        <f>J38</f>
        <v>64791.094401268332</v>
      </c>
      <c r="K41" s="329" t="s">
        <v>113</v>
      </c>
      <c r="L41" s="65">
        <f>L38</f>
        <v>20900.353032667197</v>
      </c>
      <c r="M41" s="329" t="s">
        <v>115</v>
      </c>
      <c r="N41" s="65">
        <f>N38</f>
        <v>43844.464493934829</v>
      </c>
      <c r="O41" s="329" t="s">
        <v>107</v>
      </c>
      <c r="P41" s="65">
        <f>P38</f>
        <v>64744.817526602026</v>
      </c>
      <c r="Q41" s="329" t="s">
        <v>117</v>
      </c>
      <c r="R41" s="65">
        <f>R38*6</f>
        <v>388638.46095670568</v>
      </c>
      <c r="S41" s="71" t="s">
        <v>107</v>
      </c>
      <c r="T41" s="65">
        <f>T38</f>
        <v>64177.976182141079</v>
      </c>
      <c r="U41" s="71">
        <v>11</v>
      </c>
      <c r="V41" s="65">
        <f>V38*U41</f>
        <v>706628.95800355182</v>
      </c>
      <c r="W41" s="72"/>
      <c r="X41" s="73"/>
    </row>
    <row r="42" spans="2:31" ht="15.75" thickBot="1" x14ac:dyDescent="0.3">
      <c r="B42" s="12" t="s">
        <v>46</v>
      </c>
      <c r="C42" s="12"/>
      <c r="D42" s="12"/>
      <c r="E42" s="74" t="s">
        <v>104</v>
      </c>
      <c r="F42" s="75">
        <f>F40*3</f>
        <v>242679.21813282685</v>
      </c>
      <c r="G42" s="76">
        <v>3</v>
      </c>
      <c r="H42" s="75">
        <f>H40*3</f>
        <v>241022.87117271818</v>
      </c>
      <c r="I42" s="330" t="s">
        <v>107</v>
      </c>
      <c r="J42" s="75">
        <f>J40</f>
        <v>80340.957057572727</v>
      </c>
      <c r="K42" s="330" t="s">
        <v>113</v>
      </c>
      <c r="L42" s="75">
        <f>L40</f>
        <v>25916.437760507324</v>
      </c>
      <c r="M42" s="330" t="s">
        <v>115</v>
      </c>
      <c r="N42" s="75">
        <f>N40</f>
        <v>54367.135972479184</v>
      </c>
      <c r="O42" s="330" t="s">
        <v>107</v>
      </c>
      <c r="P42" s="75">
        <f>P40</f>
        <v>68502.431226723216</v>
      </c>
      <c r="Q42" s="330" t="s">
        <v>117</v>
      </c>
      <c r="R42" s="75">
        <f>R40*6</f>
        <v>481911.69158631505</v>
      </c>
      <c r="S42" s="76" t="s">
        <v>107</v>
      </c>
      <c r="T42" s="75">
        <f>T40</f>
        <v>79580.690465854932</v>
      </c>
      <c r="U42" s="76">
        <v>11</v>
      </c>
      <c r="V42" s="75">
        <f>V40*U42</f>
        <v>876219.90792440425</v>
      </c>
      <c r="W42" s="77"/>
      <c r="X42" s="78"/>
    </row>
    <row r="43" spans="2:31" ht="15.75" x14ac:dyDescent="0.25">
      <c r="B43" s="418"/>
      <c r="C43" s="418"/>
      <c r="D43" s="418"/>
      <c r="E43" s="418"/>
      <c r="F43" s="418"/>
      <c r="G43" s="79"/>
      <c r="H43" s="79"/>
      <c r="I43" s="79"/>
      <c r="J43" s="79"/>
      <c r="K43" s="79"/>
      <c r="L43" s="79"/>
      <c r="M43" s="79"/>
      <c r="N43" s="79"/>
      <c r="O43" s="79"/>
      <c r="P43" s="79"/>
      <c r="Q43" s="79"/>
      <c r="R43" s="79"/>
      <c r="S43" s="79"/>
      <c r="T43" s="79"/>
      <c r="U43" s="79"/>
      <c r="V43" s="79"/>
      <c r="W43" s="79"/>
      <c r="X43" s="11"/>
    </row>
    <row r="44" spans="2:31" ht="42.75" customHeight="1" x14ac:dyDescent="0.25">
      <c r="B44" s="419" t="s">
        <v>47</v>
      </c>
      <c r="C44" s="419"/>
      <c r="D44" s="419"/>
      <c r="E44" s="419"/>
      <c r="F44" s="419"/>
      <c r="G44" s="419"/>
      <c r="H44" s="419"/>
      <c r="I44" s="419"/>
      <c r="J44" s="419"/>
      <c r="K44" s="419"/>
      <c r="L44" s="419"/>
      <c r="M44" s="419"/>
      <c r="N44" s="419"/>
      <c r="O44" s="419"/>
      <c r="P44" s="419"/>
      <c r="Q44" s="419"/>
      <c r="R44" s="419"/>
      <c r="S44" s="419"/>
      <c r="T44" s="419"/>
      <c r="U44" s="419"/>
      <c r="V44" s="419"/>
      <c r="W44" s="419"/>
      <c r="X44" s="419"/>
    </row>
    <row r="45" spans="2:31" ht="15.75" x14ac:dyDescent="0.25">
      <c r="B45" s="80"/>
      <c r="C45" s="11"/>
      <c r="D45" s="11"/>
      <c r="E45" s="11"/>
      <c r="F45" s="11"/>
      <c r="G45" s="11"/>
      <c r="H45" s="11"/>
      <c r="I45" s="11"/>
      <c r="J45" s="11"/>
      <c r="K45" s="11"/>
      <c r="L45" s="11"/>
      <c r="M45" s="11"/>
      <c r="N45" s="11"/>
      <c r="O45" s="11"/>
      <c r="P45" s="11"/>
      <c r="Q45" s="11"/>
      <c r="R45" s="11"/>
      <c r="S45" s="11"/>
      <c r="T45" s="11"/>
      <c r="U45" s="11"/>
      <c r="V45" s="11"/>
      <c r="W45" s="11"/>
      <c r="X45" s="11"/>
    </row>
    <row r="46" spans="2:31" ht="15.75" x14ac:dyDescent="0.25">
      <c r="B46" s="11"/>
      <c r="C46" s="11"/>
      <c r="D46" s="11"/>
      <c r="E46" s="11"/>
      <c r="F46" s="11"/>
      <c r="G46" s="11"/>
      <c r="H46" s="11"/>
      <c r="I46" s="11"/>
      <c r="J46" s="11"/>
      <c r="K46" s="11"/>
      <c r="L46" s="11"/>
      <c r="M46" s="11"/>
      <c r="N46" s="11"/>
      <c r="O46" s="11"/>
      <c r="P46" s="11"/>
      <c r="Q46" s="11"/>
      <c r="R46" s="11"/>
      <c r="S46" s="11"/>
      <c r="T46" s="11"/>
      <c r="U46" s="11"/>
      <c r="V46" s="11"/>
      <c r="W46" s="11"/>
      <c r="X46" s="11"/>
    </row>
    <row r="47" spans="2:31" x14ac:dyDescent="0.25">
      <c r="B47" s="12" t="s">
        <v>48</v>
      </c>
      <c r="C47" s="12"/>
      <c r="D47" s="12"/>
      <c r="E47" s="12" t="s">
        <v>49</v>
      </c>
    </row>
    <row r="49" spans="2:24" x14ac:dyDescent="0.25">
      <c r="B49" s="81" t="s">
        <v>50</v>
      </c>
      <c r="C49" s="81"/>
      <c r="D49" s="81"/>
      <c r="E49" s="81" t="s">
        <v>50</v>
      </c>
      <c r="F49" s="81"/>
      <c r="G49" s="81"/>
      <c r="H49" s="81"/>
      <c r="I49" s="81"/>
      <c r="J49" s="81"/>
      <c r="K49" s="81"/>
      <c r="L49" s="81"/>
      <c r="M49" s="81"/>
      <c r="N49" s="81"/>
      <c r="O49" s="81"/>
      <c r="P49" s="81"/>
      <c r="Q49" s="81"/>
      <c r="R49" s="81"/>
      <c r="S49" s="81"/>
      <c r="T49" s="81"/>
      <c r="U49" s="81"/>
      <c r="V49" s="81"/>
      <c r="W49" s="81"/>
    </row>
    <row r="50" spans="2:24" ht="15.75" x14ac:dyDescent="0.25">
      <c r="B50" s="11"/>
      <c r="C50" s="11"/>
      <c r="D50" s="11"/>
      <c r="E50" s="11"/>
      <c r="F50" s="11"/>
      <c r="G50" s="11"/>
      <c r="H50" s="11"/>
      <c r="I50" s="11"/>
      <c r="J50" s="11"/>
      <c r="K50" s="11"/>
      <c r="L50" s="11"/>
      <c r="M50" s="11"/>
      <c r="N50" s="11"/>
      <c r="O50" s="11"/>
      <c r="P50" s="11"/>
      <c r="Q50" s="11"/>
      <c r="R50" s="11"/>
      <c r="S50" s="11"/>
      <c r="T50" s="11"/>
      <c r="U50" s="11"/>
      <c r="V50" s="11"/>
      <c r="W50" s="11"/>
      <c r="X50" s="11"/>
    </row>
  </sheetData>
  <mergeCells count="33">
    <mergeCell ref="A3:X3"/>
    <mergeCell ref="E12:F12"/>
    <mergeCell ref="G12:H12"/>
    <mergeCell ref="W14:W18"/>
    <mergeCell ref="C18:D18"/>
    <mergeCell ref="E11:F11"/>
    <mergeCell ref="G11:H11"/>
    <mergeCell ref="I11:J11"/>
    <mergeCell ref="I12:J12"/>
    <mergeCell ref="S11:T11"/>
    <mergeCell ref="S12:T12"/>
    <mergeCell ref="U11:V11"/>
    <mergeCell ref="U12:V12"/>
    <mergeCell ref="K12:L12"/>
    <mergeCell ref="K11:L11"/>
    <mergeCell ref="M12:N12"/>
    <mergeCell ref="B43:F43"/>
    <mergeCell ref="B44:X44"/>
    <mergeCell ref="W19:W21"/>
    <mergeCell ref="C25:D25"/>
    <mergeCell ref="X25:X34"/>
    <mergeCell ref="C26:D26"/>
    <mergeCell ref="W28:W30"/>
    <mergeCell ref="C32:D32"/>
    <mergeCell ref="C34:D34"/>
    <mergeCell ref="C35:D35"/>
    <mergeCell ref="X18:X21"/>
    <mergeCell ref="W32:W34"/>
    <mergeCell ref="O12:P12"/>
    <mergeCell ref="M11:N11"/>
    <mergeCell ref="O11:P11"/>
    <mergeCell ref="Q12:R12"/>
    <mergeCell ref="B38:D38"/>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6D1DF-4794-4C53-A07C-D4381CE28071}">
  <sheetPr codeName="Sheet14"/>
  <dimension ref="A1:P281"/>
  <sheetViews>
    <sheetView workbookViewId="0">
      <selection activeCell="B4" sqref="B4"/>
    </sheetView>
  </sheetViews>
  <sheetFormatPr defaultColWidth="9.140625" defaultRowHeight="15" x14ac:dyDescent="0.25"/>
  <cols>
    <col min="1" max="1" width="9.140625" style="84" customWidth="1"/>
    <col min="2" max="2" width="7.85546875" style="84" customWidth="1"/>
    <col min="3" max="3" width="14.7109375" style="84" customWidth="1"/>
    <col min="4" max="4" width="14.28515625" style="84" customWidth="1"/>
    <col min="5" max="7" width="14.7109375" style="84" customWidth="1"/>
    <col min="8" max="10" width="9.140625" style="84"/>
    <col min="11" max="11" width="11" style="84" customWidth="1"/>
    <col min="12" max="16384" width="9.140625" style="84"/>
  </cols>
  <sheetData>
    <row r="1" spans="1:16" x14ac:dyDescent="0.25">
      <c r="A1" s="82"/>
      <c r="B1" s="82"/>
      <c r="C1" s="82"/>
      <c r="D1" s="82"/>
      <c r="E1" s="82"/>
      <c r="F1" s="82"/>
      <c r="G1" s="83"/>
    </row>
    <row r="2" spans="1:16" x14ac:dyDescent="0.25">
      <c r="A2" s="82"/>
      <c r="B2" s="82"/>
      <c r="C2" s="82"/>
      <c r="D2" s="82"/>
      <c r="E2" s="82"/>
      <c r="F2" s="85"/>
      <c r="G2" s="86"/>
    </row>
    <row r="3" spans="1:16" x14ac:dyDescent="0.25">
      <c r="A3" s="87"/>
      <c r="B3" s="87"/>
      <c r="C3" s="87"/>
      <c r="D3" s="87"/>
      <c r="E3" s="87"/>
      <c r="F3" s="85"/>
      <c r="G3" s="86"/>
      <c r="H3" s="88"/>
      <c r="I3" s="88"/>
      <c r="J3" s="88"/>
      <c r="K3" s="89" t="s">
        <v>2</v>
      </c>
      <c r="L3" s="89" t="s">
        <v>51</v>
      </c>
      <c r="M3" s="90"/>
      <c r="N3" s="88"/>
    </row>
    <row r="4" spans="1:16" ht="18.75" x14ac:dyDescent="0.3">
      <c r="A4" s="87"/>
      <c r="B4" s="91" t="s">
        <v>52</v>
      </c>
      <c r="C4" s="87"/>
      <c r="D4" s="87"/>
      <c r="E4" s="85"/>
      <c r="F4" s="92" t="s">
        <v>95</v>
      </c>
      <c r="G4" s="87"/>
      <c r="H4" s="88"/>
      <c r="I4" s="88"/>
      <c r="J4" s="88"/>
      <c r="K4" s="93" t="s">
        <v>53</v>
      </c>
      <c r="L4" s="94">
        <v>1413.17</v>
      </c>
      <c r="M4" s="95">
        <v>0.97058379120879124</v>
      </c>
      <c r="N4" s="96"/>
      <c r="O4" s="97"/>
    </row>
    <row r="5" spans="1:16" x14ac:dyDescent="0.25">
      <c r="A5" s="87"/>
      <c r="B5" s="87"/>
      <c r="C5" s="87"/>
      <c r="D5" s="87"/>
      <c r="E5" s="87"/>
      <c r="F5" s="98"/>
      <c r="G5" s="87"/>
      <c r="H5" s="88"/>
      <c r="I5" s="88"/>
      <c r="J5" s="88"/>
      <c r="K5" s="93" t="s">
        <v>54</v>
      </c>
      <c r="L5" s="94"/>
      <c r="M5" s="95">
        <v>0</v>
      </c>
      <c r="N5" s="99"/>
      <c r="O5" s="97"/>
    </row>
    <row r="6" spans="1:16" x14ac:dyDescent="0.25">
      <c r="A6" s="87"/>
      <c r="B6" s="100" t="s">
        <v>55</v>
      </c>
      <c r="C6" s="101"/>
      <c r="D6" s="102"/>
      <c r="E6" s="103">
        <v>44927</v>
      </c>
      <c r="F6" s="104"/>
      <c r="G6" s="87"/>
      <c r="H6" s="88"/>
      <c r="I6" s="88"/>
      <c r="J6" s="88"/>
      <c r="K6" s="93" t="s">
        <v>56</v>
      </c>
      <c r="L6" s="94"/>
      <c r="M6" s="95">
        <v>0</v>
      </c>
      <c r="N6" s="105"/>
      <c r="O6" s="106"/>
    </row>
    <row r="7" spans="1:16" x14ac:dyDescent="0.25">
      <c r="A7" s="87"/>
      <c r="B7" s="107" t="s">
        <v>57</v>
      </c>
      <c r="C7" s="85"/>
      <c r="D7" s="88"/>
      <c r="E7" s="108">
        <v>229</v>
      </c>
      <c r="F7" s="109" t="s">
        <v>58</v>
      </c>
      <c r="G7" s="87"/>
      <c r="H7" s="88"/>
      <c r="I7" s="88"/>
      <c r="J7" s="88"/>
      <c r="K7" s="93" t="s">
        <v>59</v>
      </c>
      <c r="L7" s="94"/>
      <c r="M7" s="95">
        <v>0</v>
      </c>
      <c r="N7" s="110"/>
      <c r="O7" s="111"/>
    </row>
    <row r="8" spans="1:16" x14ac:dyDescent="0.25">
      <c r="A8" s="87"/>
      <c r="B8" s="107" t="s">
        <v>60</v>
      </c>
      <c r="C8" s="85"/>
      <c r="D8" s="112">
        <v>44926</v>
      </c>
      <c r="E8" s="241">
        <v>85367</v>
      </c>
      <c r="F8" s="109" t="s">
        <v>61</v>
      </c>
      <c r="G8" s="235"/>
      <c r="H8" s="88"/>
      <c r="I8" s="88"/>
      <c r="J8" s="88"/>
      <c r="K8" s="93" t="s">
        <v>62</v>
      </c>
      <c r="L8" s="94"/>
      <c r="M8" s="95">
        <v>0</v>
      </c>
      <c r="N8" s="110"/>
      <c r="O8" s="111"/>
    </row>
    <row r="9" spans="1:16" x14ac:dyDescent="0.25">
      <c r="A9" s="87"/>
      <c r="B9" s="107" t="s">
        <v>60</v>
      </c>
      <c r="C9" s="85"/>
      <c r="D9" s="112">
        <v>51883</v>
      </c>
      <c r="E9" s="241">
        <v>85367</v>
      </c>
      <c r="F9" s="109" t="s">
        <v>61</v>
      </c>
      <c r="G9" s="235"/>
      <c r="H9" s="96"/>
      <c r="I9" s="88"/>
      <c r="J9" s="88"/>
      <c r="K9" s="113" t="s">
        <v>63</v>
      </c>
      <c r="L9" s="114">
        <v>1456</v>
      </c>
      <c r="M9" s="113"/>
      <c r="N9" s="110"/>
      <c r="O9" s="111"/>
    </row>
    <row r="10" spans="1:16" x14ac:dyDescent="0.25">
      <c r="A10" s="87"/>
      <c r="B10" s="107" t="s">
        <v>64</v>
      </c>
      <c r="C10" s="85"/>
      <c r="D10" s="88"/>
      <c r="E10" s="115">
        <v>0.97058379120879124</v>
      </c>
      <c r="F10" s="109"/>
      <c r="G10" s="87"/>
      <c r="H10" s="88"/>
      <c r="I10" s="88"/>
      <c r="J10" s="88"/>
      <c r="K10" s="88"/>
      <c r="L10" s="88"/>
      <c r="M10" s="116"/>
      <c r="N10" s="116"/>
      <c r="O10" s="117"/>
    </row>
    <row r="11" spans="1:16" x14ac:dyDescent="0.25">
      <c r="A11" s="87"/>
      <c r="B11" s="107" t="s">
        <v>65</v>
      </c>
      <c r="C11" s="85"/>
      <c r="D11" s="88"/>
      <c r="E11" s="241">
        <v>82855.83</v>
      </c>
      <c r="F11" s="109" t="s">
        <v>61</v>
      </c>
      <c r="G11" s="87"/>
      <c r="H11" s="88"/>
      <c r="I11" s="88"/>
      <c r="J11" s="88"/>
      <c r="K11" s="88"/>
      <c r="L11" s="88"/>
      <c r="M11" s="116"/>
      <c r="N11" s="116"/>
      <c r="O11" s="117"/>
    </row>
    <row r="12" spans="1:16" x14ac:dyDescent="0.25">
      <c r="A12" s="87"/>
      <c r="B12" s="107" t="s">
        <v>66</v>
      </c>
      <c r="C12" s="85"/>
      <c r="D12" s="88"/>
      <c r="E12" s="241">
        <v>82855.83</v>
      </c>
      <c r="F12" s="109" t="s">
        <v>61</v>
      </c>
      <c r="G12" s="87"/>
      <c r="H12" s="88"/>
      <c r="I12" s="88"/>
      <c r="J12" s="88"/>
      <c r="K12" s="118"/>
      <c r="L12" s="118"/>
      <c r="M12" s="110"/>
      <c r="N12" s="110"/>
      <c r="O12" s="111"/>
      <c r="P12" s="117"/>
    </row>
    <row r="13" spans="1:16" x14ac:dyDescent="0.25">
      <c r="A13" s="87"/>
      <c r="B13" s="119" t="s">
        <v>67</v>
      </c>
      <c r="C13" s="120"/>
      <c r="D13" s="121"/>
      <c r="E13" s="122">
        <v>0.03</v>
      </c>
      <c r="F13" s="123"/>
      <c r="G13" s="87"/>
      <c r="H13" s="88"/>
      <c r="I13" s="88"/>
      <c r="J13" s="88"/>
      <c r="K13" s="118"/>
      <c r="L13" s="118"/>
      <c r="M13" s="110"/>
      <c r="N13" s="110"/>
      <c r="O13" s="111"/>
      <c r="P13" s="117"/>
    </row>
    <row r="14" spans="1:16" x14ac:dyDescent="0.25">
      <c r="A14" s="87"/>
      <c r="B14" s="108"/>
      <c r="C14" s="85"/>
      <c r="D14" s="88"/>
      <c r="E14" s="124"/>
      <c r="F14" s="108"/>
      <c r="G14" s="87"/>
      <c r="H14" s="88"/>
      <c r="I14" s="88"/>
      <c r="J14" s="88"/>
      <c r="K14" s="118"/>
      <c r="L14" s="118"/>
      <c r="M14" s="110"/>
      <c r="N14" s="110"/>
      <c r="O14" s="111"/>
      <c r="P14" s="117"/>
    </row>
    <row r="15" spans="1:16" x14ac:dyDescent="0.25">
      <c r="A15" s="88"/>
      <c r="B15" s="88"/>
      <c r="C15" s="88"/>
      <c r="D15" s="88"/>
      <c r="E15" s="88"/>
      <c r="F15" s="88"/>
      <c r="G15" s="88"/>
      <c r="H15" s="88"/>
      <c r="I15" s="88"/>
      <c r="J15" s="88"/>
      <c r="K15" s="118"/>
      <c r="L15" s="118"/>
      <c r="M15" s="110"/>
      <c r="N15" s="110"/>
      <c r="O15" s="111"/>
      <c r="P15" s="117"/>
    </row>
    <row r="16" spans="1:16" ht="15.75" thickBot="1" x14ac:dyDescent="0.3">
      <c r="A16" s="125" t="s">
        <v>68</v>
      </c>
      <c r="B16" s="125" t="s">
        <v>69</v>
      </c>
      <c r="C16" s="125" t="s">
        <v>70</v>
      </c>
      <c r="D16" s="125" t="s">
        <v>71</v>
      </c>
      <c r="E16" s="125" t="s">
        <v>72</v>
      </c>
      <c r="F16" s="125" t="s">
        <v>73</v>
      </c>
      <c r="G16" s="125" t="s">
        <v>74</v>
      </c>
      <c r="H16" s="88"/>
      <c r="I16" s="88"/>
      <c r="J16" s="88"/>
      <c r="K16" s="118"/>
      <c r="L16" s="118"/>
      <c r="M16" s="110"/>
      <c r="N16" s="110"/>
      <c r="O16" s="111"/>
      <c r="P16" s="117"/>
    </row>
    <row r="17" spans="1:16" x14ac:dyDescent="0.25">
      <c r="A17" s="126">
        <v>44927</v>
      </c>
      <c r="B17" s="85">
        <v>1</v>
      </c>
      <c r="C17" s="98">
        <v>82855.83</v>
      </c>
      <c r="D17" s="127">
        <v>207.1396</v>
      </c>
      <c r="E17" s="127">
        <v>0</v>
      </c>
      <c r="F17" s="127">
        <v>207.1396</v>
      </c>
      <c r="G17" s="127">
        <v>82855.83</v>
      </c>
      <c r="H17" s="88"/>
      <c r="I17" s="88"/>
      <c r="J17" s="88"/>
      <c r="K17" s="118"/>
      <c r="L17" s="118"/>
      <c r="M17" s="110"/>
      <c r="N17" s="110"/>
      <c r="O17" s="111"/>
      <c r="P17" s="117"/>
    </row>
    <row r="18" spans="1:16" x14ac:dyDescent="0.25">
      <c r="A18" s="126">
        <v>44958</v>
      </c>
      <c r="B18" s="85">
        <v>2</v>
      </c>
      <c r="C18" s="98">
        <v>82855.83</v>
      </c>
      <c r="D18" s="127">
        <v>207.1396</v>
      </c>
      <c r="E18" s="127">
        <v>0</v>
      </c>
      <c r="F18" s="127">
        <v>207.1396</v>
      </c>
      <c r="G18" s="127">
        <v>82855.83</v>
      </c>
      <c r="H18" s="88"/>
      <c r="I18" s="88"/>
      <c r="J18" s="88"/>
      <c r="K18" s="118"/>
      <c r="L18" s="118"/>
      <c r="M18" s="110"/>
      <c r="N18" s="110"/>
      <c r="O18" s="111"/>
      <c r="P18" s="117"/>
    </row>
    <row r="19" spans="1:16" x14ac:dyDescent="0.25">
      <c r="A19" s="126">
        <v>44986</v>
      </c>
      <c r="B19" s="85">
        <v>3</v>
      </c>
      <c r="C19" s="98">
        <v>82855.83</v>
      </c>
      <c r="D19" s="127">
        <v>207.1396</v>
      </c>
      <c r="E19" s="127">
        <v>0</v>
      </c>
      <c r="F19" s="127">
        <v>207.1396</v>
      </c>
      <c r="G19" s="127">
        <v>82855.83</v>
      </c>
      <c r="H19" s="88"/>
      <c r="I19" s="88"/>
      <c r="J19" s="88"/>
      <c r="K19" s="118"/>
      <c r="L19" s="118"/>
      <c r="M19" s="110"/>
      <c r="N19" s="110"/>
      <c r="O19" s="111"/>
      <c r="P19" s="117"/>
    </row>
    <row r="20" spans="1:16" x14ac:dyDescent="0.25">
      <c r="A20" s="126">
        <v>45017</v>
      </c>
      <c r="B20" s="85">
        <v>4</v>
      </c>
      <c r="C20" s="98">
        <v>82855.83</v>
      </c>
      <c r="D20" s="127">
        <v>207.1396</v>
      </c>
      <c r="E20" s="127">
        <v>0</v>
      </c>
      <c r="F20" s="127">
        <v>207.1396</v>
      </c>
      <c r="G20" s="127">
        <v>82855.83</v>
      </c>
      <c r="H20" s="88"/>
      <c r="I20" s="88"/>
      <c r="J20" s="88"/>
      <c r="K20" s="118"/>
      <c r="L20" s="118"/>
      <c r="M20" s="110"/>
      <c r="N20" s="110"/>
      <c r="O20" s="111"/>
      <c r="P20" s="117"/>
    </row>
    <row r="21" spans="1:16" x14ac:dyDescent="0.25">
      <c r="A21" s="126">
        <v>45047</v>
      </c>
      <c r="B21" s="85">
        <v>5</v>
      </c>
      <c r="C21" s="98">
        <v>82855.83</v>
      </c>
      <c r="D21" s="127">
        <v>207.1396</v>
      </c>
      <c r="E21" s="127">
        <v>0</v>
      </c>
      <c r="F21" s="127">
        <v>207.1396</v>
      </c>
      <c r="G21" s="127">
        <v>82855.83</v>
      </c>
      <c r="H21" s="88"/>
      <c r="I21" s="88"/>
      <c r="J21" s="88"/>
      <c r="K21" s="118"/>
      <c r="L21" s="118"/>
      <c r="M21" s="110"/>
      <c r="N21" s="110"/>
      <c r="O21" s="111"/>
      <c r="P21" s="117"/>
    </row>
    <row r="22" spans="1:16" x14ac:dyDescent="0.25">
      <c r="A22" s="126">
        <v>45078</v>
      </c>
      <c r="B22" s="85">
        <v>6</v>
      </c>
      <c r="C22" s="98">
        <v>82855.83</v>
      </c>
      <c r="D22" s="127">
        <v>207.1396</v>
      </c>
      <c r="E22" s="127">
        <v>0</v>
      </c>
      <c r="F22" s="127">
        <v>207.1396</v>
      </c>
      <c r="G22" s="127">
        <v>82855.83</v>
      </c>
      <c r="H22" s="88"/>
      <c r="I22" s="88"/>
      <c r="J22" s="88"/>
      <c r="K22" s="118"/>
      <c r="L22" s="118"/>
      <c r="M22" s="110"/>
      <c r="N22" s="110"/>
      <c r="O22" s="111"/>
      <c r="P22" s="117"/>
    </row>
    <row r="23" spans="1:16" x14ac:dyDescent="0.25">
      <c r="A23" s="126">
        <v>45108</v>
      </c>
      <c r="B23" s="85">
        <v>7</v>
      </c>
      <c r="C23" s="98">
        <v>82855.83</v>
      </c>
      <c r="D23" s="127">
        <v>207.1396</v>
      </c>
      <c r="E23" s="127">
        <v>0</v>
      </c>
      <c r="F23" s="127">
        <v>207.1396</v>
      </c>
      <c r="G23" s="127">
        <v>82855.83</v>
      </c>
      <c r="H23" s="88"/>
      <c r="I23" s="88"/>
      <c r="J23" s="88"/>
      <c r="K23" s="118"/>
      <c r="L23" s="118"/>
      <c r="M23" s="110"/>
      <c r="N23" s="110"/>
      <c r="O23" s="111"/>
      <c r="P23" s="117"/>
    </row>
    <row r="24" spans="1:16" x14ac:dyDescent="0.25">
      <c r="A24" s="128">
        <v>45139</v>
      </c>
      <c r="B24" s="129">
        <v>8</v>
      </c>
      <c r="C24" s="130">
        <v>82855.83</v>
      </c>
      <c r="D24" s="127">
        <v>207.1396</v>
      </c>
      <c r="E24" s="127">
        <v>0</v>
      </c>
      <c r="F24" s="127">
        <v>207.1396</v>
      </c>
      <c r="G24" s="131">
        <v>82855.83</v>
      </c>
      <c r="K24" s="132"/>
      <c r="L24" s="132"/>
      <c r="M24" s="111"/>
      <c r="N24" s="111"/>
      <c r="O24" s="111"/>
      <c r="P24" s="117"/>
    </row>
    <row r="25" spans="1:16" x14ac:dyDescent="0.25">
      <c r="A25" s="128">
        <v>45170</v>
      </c>
      <c r="B25" s="129">
        <v>9</v>
      </c>
      <c r="C25" s="130">
        <v>82855.83</v>
      </c>
      <c r="D25" s="127">
        <v>207.1396</v>
      </c>
      <c r="E25" s="127">
        <v>0</v>
      </c>
      <c r="F25" s="127">
        <v>207.1396</v>
      </c>
      <c r="G25" s="131">
        <v>82855.83</v>
      </c>
      <c r="K25" s="132"/>
      <c r="L25" s="132"/>
      <c r="M25" s="111"/>
      <c r="N25" s="111"/>
      <c r="O25" s="111"/>
      <c r="P25" s="117"/>
    </row>
    <row r="26" spans="1:16" x14ac:dyDescent="0.25">
      <c r="A26" s="128">
        <v>45200</v>
      </c>
      <c r="B26" s="129">
        <v>10</v>
      </c>
      <c r="C26" s="130">
        <v>82855.83</v>
      </c>
      <c r="D26" s="127">
        <v>207.1396</v>
      </c>
      <c r="E26" s="127">
        <v>0</v>
      </c>
      <c r="F26" s="127">
        <v>207.1396</v>
      </c>
      <c r="G26" s="131">
        <v>82855.83</v>
      </c>
      <c r="K26" s="132"/>
      <c r="L26" s="132"/>
      <c r="M26" s="111"/>
      <c r="N26" s="111"/>
      <c r="O26" s="111"/>
      <c r="P26" s="117"/>
    </row>
    <row r="27" spans="1:16" x14ac:dyDescent="0.25">
      <c r="A27" s="128">
        <v>45231</v>
      </c>
      <c r="B27" s="129">
        <v>11</v>
      </c>
      <c r="C27" s="130">
        <v>82855.83</v>
      </c>
      <c r="D27" s="127">
        <v>207.1396</v>
      </c>
      <c r="E27" s="127">
        <v>0</v>
      </c>
      <c r="F27" s="127">
        <v>207.1396</v>
      </c>
      <c r="G27" s="131">
        <v>82855.83</v>
      </c>
    </row>
    <row r="28" spans="1:16" x14ac:dyDescent="0.25">
      <c r="A28" s="128">
        <v>45261</v>
      </c>
      <c r="B28" s="129">
        <v>12</v>
      </c>
      <c r="C28" s="130">
        <v>82855.83</v>
      </c>
      <c r="D28" s="127">
        <v>207.1396</v>
      </c>
      <c r="E28" s="127">
        <v>0</v>
      </c>
      <c r="F28" s="127">
        <v>207.1396</v>
      </c>
      <c r="G28" s="131">
        <v>82855.83</v>
      </c>
    </row>
    <row r="29" spans="1:16" x14ac:dyDescent="0.25">
      <c r="A29" s="128">
        <v>45292</v>
      </c>
      <c r="B29" s="129">
        <v>13</v>
      </c>
      <c r="C29" s="130">
        <v>82855.83</v>
      </c>
      <c r="D29" s="127">
        <v>207.1396</v>
      </c>
      <c r="E29" s="127">
        <v>0</v>
      </c>
      <c r="F29" s="127">
        <v>207.1396</v>
      </c>
      <c r="G29" s="131">
        <v>82855.83</v>
      </c>
    </row>
    <row r="30" spans="1:16" x14ac:dyDescent="0.25">
      <c r="A30" s="128">
        <v>45323</v>
      </c>
      <c r="B30" s="129">
        <v>14</v>
      </c>
      <c r="C30" s="130">
        <v>82855.83</v>
      </c>
      <c r="D30" s="127">
        <v>207.1396</v>
      </c>
      <c r="E30" s="127">
        <v>0</v>
      </c>
      <c r="F30" s="127">
        <v>207.1396</v>
      </c>
      <c r="G30" s="131">
        <v>82855.83</v>
      </c>
    </row>
    <row r="31" spans="1:16" x14ac:dyDescent="0.25">
      <c r="A31" s="128">
        <v>45352</v>
      </c>
      <c r="B31" s="129">
        <v>15</v>
      </c>
      <c r="C31" s="130">
        <v>82855.83</v>
      </c>
      <c r="D31" s="127">
        <v>207.1396</v>
      </c>
      <c r="E31" s="127">
        <v>0</v>
      </c>
      <c r="F31" s="127">
        <v>207.1396</v>
      </c>
      <c r="G31" s="131">
        <v>82855.83</v>
      </c>
    </row>
    <row r="32" spans="1:16" x14ac:dyDescent="0.25">
      <c r="A32" s="128">
        <v>45383</v>
      </c>
      <c r="B32" s="129">
        <v>16</v>
      </c>
      <c r="C32" s="130">
        <v>82855.83</v>
      </c>
      <c r="D32" s="127">
        <v>207.1396</v>
      </c>
      <c r="E32" s="127">
        <v>0</v>
      </c>
      <c r="F32" s="127">
        <v>207.1396</v>
      </c>
      <c r="G32" s="131">
        <v>82855.83</v>
      </c>
    </row>
    <row r="33" spans="1:7" x14ac:dyDescent="0.25">
      <c r="A33" s="128">
        <v>45413</v>
      </c>
      <c r="B33" s="129">
        <v>17</v>
      </c>
      <c r="C33" s="130">
        <v>82855.83</v>
      </c>
      <c r="D33" s="127">
        <v>207.1396</v>
      </c>
      <c r="E33" s="127">
        <v>0</v>
      </c>
      <c r="F33" s="127">
        <v>207.1396</v>
      </c>
      <c r="G33" s="131">
        <v>82855.83</v>
      </c>
    </row>
    <row r="34" spans="1:7" x14ac:dyDescent="0.25">
      <c r="A34" s="128">
        <v>45444</v>
      </c>
      <c r="B34" s="129">
        <v>18</v>
      </c>
      <c r="C34" s="130">
        <v>82855.83</v>
      </c>
      <c r="D34" s="127">
        <v>207.1396</v>
      </c>
      <c r="E34" s="127">
        <v>0</v>
      </c>
      <c r="F34" s="127">
        <v>207.1396</v>
      </c>
      <c r="G34" s="131">
        <v>82855.83</v>
      </c>
    </row>
    <row r="35" spans="1:7" x14ac:dyDescent="0.25">
      <c r="A35" s="128">
        <v>45474</v>
      </c>
      <c r="B35" s="129">
        <v>19</v>
      </c>
      <c r="C35" s="130">
        <v>82855.83</v>
      </c>
      <c r="D35" s="127">
        <v>207.1396</v>
      </c>
      <c r="E35" s="127">
        <v>0</v>
      </c>
      <c r="F35" s="127">
        <v>207.1396</v>
      </c>
      <c r="G35" s="131">
        <v>82855.83</v>
      </c>
    </row>
    <row r="36" spans="1:7" x14ac:dyDescent="0.25">
      <c r="A36" s="128">
        <v>45505</v>
      </c>
      <c r="B36" s="129">
        <v>20</v>
      </c>
      <c r="C36" s="130">
        <v>82855.83</v>
      </c>
      <c r="D36" s="127">
        <v>207.1396</v>
      </c>
      <c r="E36" s="127">
        <v>0</v>
      </c>
      <c r="F36" s="127">
        <v>207.1396</v>
      </c>
      <c r="G36" s="131">
        <v>82855.83</v>
      </c>
    </row>
    <row r="37" spans="1:7" x14ac:dyDescent="0.25">
      <c r="A37" s="128">
        <v>45536</v>
      </c>
      <c r="B37" s="129">
        <v>21</v>
      </c>
      <c r="C37" s="130">
        <v>82855.83</v>
      </c>
      <c r="D37" s="127">
        <v>207.1396</v>
      </c>
      <c r="E37" s="127">
        <v>0</v>
      </c>
      <c r="F37" s="127">
        <v>207.1396</v>
      </c>
      <c r="G37" s="131">
        <v>82855.83</v>
      </c>
    </row>
    <row r="38" spans="1:7" x14ac:dyDescent="0.25">
      <c r="A38" s="128">
        <v>45566</v>
      </c>
      <c r="B38" s="129">
        <v>22</v>
      </c>
      <c r="C38" s="130">
        <v>82855.83</v>
      </c>
      <c r="D38" s="127">
        <v>207.1396</v>
      </c>
      <c r="E38" s="127">
        <v>0</v>
      </c>
      <c r="F38" s="127">
        <v>207.1396</v>
      </c>
      <c r="G38" s="131">
        <v>82855.83</v>
      </c>
    </row>
    <row r="39" spans="1:7" x14ac:dyDescent="0.25">
      <c r="A39" s="128">
        <v>45597</v>
      </c>
      <c r="B39" s="129">
        <v>23</v>
      </c>
      <c r="C39" s="130">
        <v>82855.83</v>
      </c>
      <c r="D39" s="127">
        <v>207.1396</v>
      </c>
      <c r="E39" s="127">
        <v>0</v>
      </c>
      <c r="F39" s="127">
        <v>207.1396</v>
      </c>
      <c r="G39" s="131">
        <v>82855.83</v>
      </c>
    </row>
    <row r="40" spans="1:7" x14ac:dyDescent="0.25">
      <c r="A40" s="128">
        <v>45627</v>
      </c>
      <c r="B40" s="129">
        <v>24</v>
      </c>
      <c r="C40" s="130">
        <v>82855.83</v>
      </c>
      <c r="D40" s="127">
        <v>207.1396</v>
      </c>
      <c r="E40" s="127">
        <v>0</v>
      </c>
      <c r="F40" s="127">
        <v>207.1396</v>
      </c>
      <c r="G40" s="131">
        <v>82855.83</v>
      </c>
    </row>
    <row r="41" spans="1:7" x14ac:dyDescent="0.25">
      <c r="A41" s="128">
        <v>45658</v>
      </c>
      <c r="B41" s="129">
        <v>25</v>
      </c>
      <c r="C41" s="130">
        <v>82855.83</v>
      </c>
      <c r="D41" s="127">
        <v>207.1396</v>
      </c>
      <c r="E41" s="127">
        <v>0</v>
      </c>
      <c r="F41" s="127">
        <v>207.1396</v>
      </c>
      <c r="G41" s="131">
        <v>82855.83</v>
      </c>
    </row>
    <row r="42" spans="1:7" x14ac:dyDescent="0.25">
      <c r="A42" s="128">
        <v>45689</v>
      </c>
      <c r="B42" s="129">
        <v>26</v>
      </c>
      <c r="C42" s="130">
        <v>82855.83</v>
      </c>
      <c r="D42" s="127">
        <v>207.1396</v>
      </c>
      <c r="E42" s="127">
        <v>0</v>
      </c>
      <c r="F42" s="127">
        <v>207.1396</v>
      </c>
      <c r="G42" s="131">
        <v>82855.83</v>
      </c>
    </row>
    <row r="43" spans="1:7" x14ac:dyDescent="0.25">
      <c r="A43" s="128">
        <v>45717</v>
      </c>
      <c r="B43" s="129">
        <v>27</v>
      </c>
      <c r="C43" s="130">
        <v>82855.83</v>
      </c>
      <c r="D43" s="127">
        <v>207.1396</v>
      </c>
      <c r="E43" s="127">
        <v>0</v>
      </c>
      <c r="F43" s="127">
        <v>207.1396</v>
      </c>
      <c r="G43" s="131">
        <v>82855.83</v>
      </c>
    </row>
    <row r="44" spans="1:7" x14ac:dyDescent="0.25">
      <c r="A44" s="128">
        <v>45748</v>
      </c>
      <c r="B44" s="129">
        <v>28</v>
      </c>
      <c r="C44" s="130">
        <v>82855.83</v>
      </c>
      <c r="D44" s="127">
        <v>207.1396</v>
      </c>
      <c r="E44" s="127">
        <v>0</v>
      </c>
      <c r="F44" s="127">
        <v>207.1396</v>
      </c>
      <c r="G44" s="131">
        <v>82855.83</v>
      </c>
    </row>
    <row r="45" spans="1:7" x14ac:dyDescent="0.25">
      <c r="A45" s="128">
        <v>45778</v>
      </c>
      <c r="B45" s="129">
        <v>29</v>
      </c>
      <c r="C45" s="130">
        <v>82855.83</v>
      </c>
      <c r="D45" s="127">
        <v>207.1396</v>
      </c>
      <c r="E45" s="127">
        <v>0</v>
      </c>
      <c r="F45" s="127">
        <v>207.1396</v>
      </c>
      <c r="G45" s="131">
        <v>82855.83</v>
      </c>
    </row>
    <row r="46" spans="1:7" x14ac:dyDescent="0.25">
      <c r="A46" s="128">
        <v>45809</v>
      </c>
      <c r="B46" s="129">
        <v>30</v>
      </c>
      <c r="C46" s="130">
        <v>82855.83</v>
      </c>
      <c r="D46" s="127">
        <v>207.1396</v>
      </c>
      <c r="E46" s="127">
        <v>0</v>
      </c>
      <c r="F46" s="127">
        <v>207.1396</v>
      </c>
      <c r="G46" s="131">
        <v>82855.83</v>
      </c>
    </row>
    <row r="47" spans="1:7" x14ac:dyDescent="0.25">
      <c r="A47" s="128">
        <v>45839</v>
      </c>
      <c r="B47" s="129">
        <v>31</v>
      </c>
      <c r="C47" s="130">
        <v>82855.83</v>
      </c>
      <c r="D47" s="127">
        <v>207.1396</v>
      </c>
      <c r="E47" s="127">
        <v>0</v>
      </c>
      <c r="F47" s="127">
        <v>207.1396</v>
      </c>
      <c r="G47" s="131">
        <v>82855.83</v>
      </c>
    </row>
    <row r="48" spans="1:7" x14ac:dyDescent="0.25">
      <c r="A48" s="128">
        <v>45870</v>
      </c>
      <c r="B48" s="129">
        <v>32</v>
      </c>
      <c r="C48" s="130">
        <v>82855.83</v>
      </c>
      <c r="D48" s="127">
        <v>207.1396</v>
      </c>
      <c r="E48" s="127">
        <v>0</v>
      </c>
      <c r="F48" s="127">
        <v>207.1396</v>
      </c>
      <c r="G48" s="131">
        <v>82855.83</v>
      </c>
    </row>
    <row r="49" spans="1:7" x14ac:dyDescent="0.25">
      <c r="A49" s="128">
        <v>45901</v>
      </c>
      <c r="B49" s="129">
        <v>33</v>
      </c>
      <c r="C49" s="130">
        <v>82855.83</v>
      </c>
      <c r="D49" s="127">
        <v>207.1396</v>
      </c>
      <c r="E49" s="127">
        <v>0</v>
      </c>
      <c r="F49" s="127">
        <v>207.1396</v>
      </c>
      <c r="G49" s="131">
        <v>82855.83</v>
      </c>
    </row>
    <row r="50" spans="1:7" x14ac:dyDescent="0.25">
      <c r="A50" s="128">
        <v>45931</v>
      </c>
      <c r="B50" s="129">
        <v>34</v>
      </c>
      <c r="C50" s="130">
        <v>82855.83</v>
      </c>
      <c r="D50" s="127">
        <v>207.1396</v>
      </c>
      <c r="E50" s="127">
        <v>0</v>
      </c>
      <c r="F50" s="127">
        <v>207.1396</v>
      </c>
      <c r="G50" s="131">
        <v>82855.83</v>
      </c>
    </row>
    <row r="51" spans="1:7" x14ac:dyDescent="0.25">
      <c r="A51" s="128">
        <v>45962</v>
      </c>
      <c r="B51" s="129">
        <v>35</v>
      </c>
      <c r="C51" s="130">
        <v>82855.83</v>
      </c>
      <c r="D51" s="127">
        <v>207.1396</v>
      </c>
      <c r="E51" s="127">
        <v>0</v>
      </c>
      <c r="F51" s="127">
        <v>207.1396</v>
      </c>
      <c r="G51" s="131">
        <v>82855.83</v>
      </c>
    </row>
    <row r="52" spans="1:7" x14ac:dyDescent="0.25">
      <c r="A52" s="128">
        <v>45992</v>
      </c>
      <c r="B52" s="129">
        <v>36</v>
      </c>
      <c r="C52" s="130">
        <v>82855.83</v>
      </c>
      <c r="D52" s="127">
        <v>207.1396</v>
      </c>
      <c r="E52" s="127">
        <v>0</v>
      </c>
      <c r="F52" s="127">
        <v>207.1396</v>
      </c>
      <c r="G52" s="131">
        <v>82855.83</v>
      </c>
    </row>
    <row r="53" spans="1:7" x14ac:dyDescent="0.25">
      <c r="A53" s="128">
        <v>46023</v>
      </c>
      <c r="B53" s="129">
        <v>37</v>
      </c>
      <c r="C53" s="130">
        <v>82855.83</v>
      </c>
      <c r="D53" s="127">
        <v>207.1396</v>
      </c>
      <c r="E53" s="127">
        <v>0</v>
      </c>
      <c r="F53" s="127">
        <v>207.1396</v>
      </c>
      <c r="G53" s="131">
        <v>82855.83</v>
      </c>
    </row>
    <row r="54" spans="1:7" x14ac:dyDescent="0.25">
      <c r="A54" s="128">
        <v>46054</v>
      </c>
      <c r="B54" s="129">
        <v>38</v>
      </c>
      <c r="C54" s="130">
        <v>82855.83</v>
      </c>
      <c r="D54" s="127">
        <v>207.1396</v>
      </c>
      <c r="E54" s="127">
        <v>0</v>
      </c>
      <c r="F54" s="127">
        <v>207.1396</v>
      </c>
      <c r="G54" s="131">
        <v>82855.83</v>
      </c>
    </row>
    <row r="55" spans="1:7" x14ac:dyDescent="0.25">
      <c r="A55" s="128">
        <v>46082</v>
      </c>
      <c r="B55" s="129">
        <v>39</v>
      </c>
      <c r="C55" s="130">
        <v>82855.83</v>
      </c>
      <c r="D55" s="127">
        <v>207.1396</v>
      </c>
      <c r="E55" s="127">
        <v>0</v>
      </c>
      <c r="F55" s="127">
        <v>207.1396</v>
      </c>
      <c r="G55" s="131">
        <v>82855.83</v>
      </c>
    </row>
    <row r="56" spans="1:7" x14ac:dyDescent="0.25">
      <c r="A56" s="128">
        <v>46113</v>
      </c>
      <c r="B56" s="129">
        <v>40</v>
      </c>
      <c r="C56" s="130">
        <v>82855.83</v>
      </c>
      <c r="D56" s="127">
        <v>207.1396</v>
      </c>
      <c r="E56" s="127">
        <v>0</v>
      </c>
      <c r="F56" s="127">
        <v>207.1396</v>
      </c>
      <c r="G56" s="131">
        <v>82855.83</v>
      </c>
    </row>
    <row r="57" spans="1:7" x14ac:dyDescent="0.25">
      <c r="A57" s="128">
        <v>46143</v>
      </c>
      <c r="B57" s="129">
        <v>41</v>
      </c>
      <c r="C57" s="130">
        <v>82855.83</v>
      </c>
      <c r="D57" s="127">
        <v>207.1396</v>
      </c>
      <c r="E57" s="127">
        <v>0</v>
      </c>
      <c r="F57" s="127">
        <v>207.1396</v>
      </c>
      <c r="G57" s="131">
        <v>82855.83</v>
      </c>
    </row>
    <row r="58" spans="1:7" x14ac:dyDescent="0.25">
      <c r="A58" s="128">
        <v>46174</v>
      </c>
      <c r="B58" s="129">
        <v>42</v>
      </c>
      <c r="C58" s="130">
        <v>82855.83</v>
      </c>
      <c r="D58" s="127">
        <v>207.1396</v>
      </c>
      <c r="E58" s="127">
        <v>0</v>
      </c>
      <c r="F58" s="127">
        <v>207.1396</v>
      </c>
      <c r="G58" s="131">
        <v>82855.83</v>
      </c>
    </row>
    <row r="59" spans="1:7" x14ac:dyDescent="0.25">
      <c r="A59" s="128">
        <v>46204</v>
      </c>
      <c r="B59" s="129">
        <v>43</v>
      </c>
      <c r="C59" s="130">
        <v>82855.83</v>
      </c>
      <c r="D59" s="127">
        <v>207.1396</v>
      </c>
      <c r="E59" s="127">
        <v>0</v>
      </c>
      <c r="F59" s="127">
        <v>207.1396</v>
      </c>
      <c r="G59" s="131">
        <v>82855.83</v>
      </c>
    </row>
    <row r="60" spans="1:7" x14ac:dyDescent="0.25">
      <c r="A60" s="128">
        <v>46235</v>
      </c>
      <c r="B60" s="129">
        <v>44</v>
      </c>
      <c r="C60" s="130">
        <v>82855.83</v>
      </c>
      <c r="D60" s="127">
        <v>207.1396</v>
      </c>
      <c r="E60" s="127">
        <v>0</v>
      </c>
      <c r="F60" s="127">
        <v>207.1396</v>
      </c>
      <c r="G60" s="131">
        <v>82855.83</v>
      </c>
    </row>
    <row r="61" spans="1:7" x14ac:dyDescent="0.25">
      <c r="A61" s="128">
        <v>46266</v>
      </c>
      <c r="B61" s="129">
        <v>45</v>
      </c>
      <c r="C61" s="130">
        <v>82855.83</v>
      </c>
      <c r="D61" s="127">
        <v>207.1396</v>
      </c>
      <c r="E61" s="127">
        <v>0</v>
      </c>
      <c r="F61" s="127">
        <v>207.1396</v>
      </c>
      <c r="G61" s="131">
        <v>82855.83</v>
      </c>
    </row>
    <row r="62" spans="1:7" x14ac:dyDescent="0.25">
      <c r="A62" s="128">
        <v>46296</v>
      </c>
      <c r="B62" s="129">
        <v>46</v>
      </c>
      <c r="C62" s="130">
        <v>82855.83</v>
      </c>
      <c r="D62" s="127">
        <v>207.1396</v>
      </c>
      <c r="E62" s="127">
        <v>0</v>
      </c>
      <c r="F62" s="127">
        <v>207.1396</v>
      </c>
      <c r="G62" s="131">
        <v>82855.83</v>
      </c>
    </row>
    <row r="63" spans="1:7" x14ac:dyDescent="0.25">
      <c r="A63" s="128">
        <v>46327</v>
      </c>
      <c r="B63" s="129">
        <v>47</v>
      </c>
      <c r="C63" s="130">
        <v>82855.83</v>
      </c>
      <c r="D63" s="127">
        <v>207.1396</v>
      </c>
      <c r="E63" s="127">
        <v>0</v>
      </c>
      <c r="F63" s="127">
        <v>207.1396</v>
      </c>
      <c r="G63" s="131">
        <v>82855.83</v>
      </c>
    </row>
    <row r="64" spans="1:7" x14ac:dyDescent="0.25">
      <c r="A64" s="128">
        <v>46357</v>
      </c>
      <c r="B64" s="129">
        <v>48</v>
      </c>
      <c r="C64" s="130">
        <v>82855.83</v>
      </c>
      <c r="D64" s="127">
        <v>207.1396</v>
      </c>
      <c r="E64" s="127">
        <v>0</v>
      </c>
      <c r="F64" s="127">
        <v>207.1396</v>
      </c>
      <c r="G64" s="131">
        <v>82855.83</v>
      </c>
    </row>
    <row r="65" spans="1:7" x14ac:dyDescent="0.25">
      <c r="A65" s="128">
        <v>46388</v>
      </c>
      <c r="B65" s="129">
        <v>49</v>
      </c>
      <c r="C65" s="130">
        <v>82855.83</v>
      </c>
      <c r="D65" s="127">
        <v>207.1396</v>
      </c>
      <c r="E65" s="127">
        <v>0</v>
      </c>
      <c r="F65" s="127">
        <v>207.1396</v>
      </c>
      <c r="G65" s="131">
        <v>82855.83</v>
      </c>
    </row>
    <row r="66" spans="1:7" x14ac:dyDescent="0.25">
      <c r="A66" s="128">
        <v>46419</v>
      </c>
      <c r="B66" s="129">
        <v>50</v>
      </c>
      <c r="C66" s="130">
        <v>82855.83</v>
      </c>
      <c r="D66" s="127">
        <v>207.1396</v>
      </c>
      <c r="E66" s="127">
        <v>0</v>
      </c>
      <c r="F66" s="127">
        <v>207.1396</v>
      </c>
      <c r="G66" s="131">
        <v>82855.83</v>
      </c>
    </row>
    <row r="67" spans="1:7" x14ac:dyDescent="0.25">
      <c r="A67" s="128">
        <v>46447</v>
      </c>
      <c r="B67" s="129">
        <v>51</v>
      </c>
      <c r="C67" s="130">
        <v>82855.83</v>
      </c>
      <c r="D67" s="127">
        <v>207.1396</v>
      </c>
      <c r="E67" s="127">
        <v>0</v>
      </c>
      <c r="F67" s="127">
        <v>207.1396</v>
      </c>
      <c r="G67" s="131">
        <v>82855.83</v>
      </c>
    </row>
    <row r="68" spans="1:7" x14ac:dyDescent="0.25">
      <c r="A68" s="128">
        <v>46478</v>
      </c>
      <c r="B68" s="129">
        <v>52</v>
      </c>
      <c r="C68" s="130">
        <v>82855.83</v>
      </c>
      <c r="D68" s="127">
        <v>207.1396</v>
      </c>
      <c r="E68" s="127">
        <v>0</v>
      </c>
      <c r="F68" s="127">
        <v>207.1396</v>
      </c>
      <c r="G68" s="131">
        <v>82855.83</v>
      </c>
    </row>
    <row r="69" spans="1:7" x14ac:dyDescent="0.25">
      <c r="A69" s="128">
        <v>46508</v>
      </c>
      <c r="B69" s="129">
        <v>53</v>
      </c>
      <c r="C69" s="130">
        <v>82855.83</v>
      </c>
      <c r="D69" s="127">
        <v>207.1396</v>
      </c>
      <c r="E69" s="127">
        <v>0</v>
      </c>
      <c r="F69" s="127">
        <v>207.1396</v>
      </c>
      <c r="G69" s="131">
        <v>82855.83</v>
      </c>
    </row>
    <row r="70" spans="1:7" x14ac:dyDescent="0.25">
      <c r="A70" s="128">
        <v>46539</v>
      </c>
      <c r="B70" s="129">
        <v>54</v>
      </c>
      <c r="C70" s="130">
        <v>82855.83</v>
      </c>
      <c r="D70" s="127">
        <v>207.1396</v>
      </c>
      <c r="E70" s="127">
        <v>0</v>
      </c>
      <c r="F70" s="127">
        <v>207.1396</v>
      </c>
      <c r="G70" s="131">
        <v>82855.83</v>
      </c>
    </row>
    <row r="71" spans="1:7" x14ac:dyDescent="0.25">
      <c r="A71" s="128">
        <v>46569</v>
      </c>
      <c r="B71" s="129">
        <v>55</v>
      </c>
      <c r="C71" s="130">
        <v>82855.83</v>
      </c>
      <c r="D71" s="127">
        <v>207.1396</v>
      </c>
      <c r="E71" s="127">
        <v>0</v>
      </c>
      <c r="F71" s="127">
        <v>207.1396</v>
      </c>
      <c r="G71" s="131">
        <v>82855.83</v>
      </c>
    </row>
    <row r="72" spans="1:7" x14ac:dyDescent="0.25">
      <c r="A72" s="128">
        <v>46600</v>
      </c>
      <c r="B72" s="129">
        <v>56</v>
      </c>
      <c r="C72" s="130">
        <v>82855.83</v>
      </c>
      <c r="D72" s="127">
        <v>207.1396</v>
      </c>
      <c r="E72" s="127">
        <v>0</v>
      </c>
      <c r="F72" s="127">
        <v>207.1396</v>
      </c>
      <c r="G72" s="131">
        <v>82855.83</v>
      </c>
    </row>
    <row r="73" spans="1:7" x14ac:dyDescent="0.25">
      <c r="A73" s="128">
        <v>46631</v>
      </c>
      <c r="B73" s="129">
        <v>57</v>
      </c>
      <c r="C73" s="130">
        <v>82855.83</v>
      </c>
      <c r="D73" s="127">
        <v>207.1396</v>
      </c>
      <c r="E73" s="127">
        <v>0</v>
      </c>
      <c r="F73" s="127">
        <v>207.1396</v>
      </c>
      <c r="G73" s="131">
        <v>82855.83</v>
      </c>
    </row>
    <row r="74" spans="1:7" x14ac:dyDescent="0.25">
      <c r="A74" s="128">
        <v>46661</v>
      </c>
      <c r="B74" s="129">
        <v>58</v>
      </c>
      <c r="C74" s="130">
        <v>82855.83</v>
      </c>
      <c r="D74" s="127">
        <v>207.1396</v>
      </c>
      <c r="E74" s="127">
        <v>0</v>
      </c>
      <c r="F74" s="127">
        <v>207.1396</v>
      </c>
      <c r="G74" s="131">
        <v>82855.83</v>
      </c>
    </row>
    <row r="75" spans="1:7" x14ac:dyDescent="0.25">
      <c r="A75" s="128">
        <v>46692</v>
      </c>
      <c r="B75" s="129">
        <v>59</v>
      </c>
      <c r="C75" s="130">
        <v>82855.83</v>
      </c>
      <c r="D75" s="127">
        <v>207.1396</v>
      </c>
      <c r="E75" s="127">
        <v>0</v>
      </c>
      <c r="F75" s="127">
        <v>207.1396</v>
      </c>
      <c r="G75" s="131">
        <v>82855.83</v>
      </c>
    </row>
    <row r="76" spans="1:7" x14ac:dyDescent="0.25">
      <c r="A76" s="128">
        <v>46722</v>
      </c>
      <c r="B76" s="129">
        <v>60</v>
      </c>
      <c r="C76" s="130">
        <v>82855.83</v>
      </c>
      <c r="D76" s="127">
        <v>207.1396</v>
      </c>
      <c r="E76" s="127">
        <v>0</v>
      </c>
      <c r="F76" s="127">
        <v>207.1396</v>
      </c>
      <c r="G76" s="131">
        <v>82855.83</v>
      </c>
    </row>
    <row r="77" spans="1:7" x14ac:dyDescent="0.25">
      <c r="A77" s="128">
        <v>46753</v>
      </c>
      <c r="B77" s="129">
        <v>61</v>
      </c>
      <c r="C77" s="130">
        <v>82855.83</v>
      </c>
      <c r="D77" s="127">
        <v>207.1396</v>
      </c>
      <c r="E77" s="127">
        <v>0</v>
      </c>
      <c r="F77" s="127">
        <v>207.1396</v>
      </c>
      <c r="G77" s="131">
        <v>82855.83</v>
      </c>
    </row>
    <row r="78" spans="1:7" x14ac:dyDescent="0.25">
      <c r="A78" s="128">
        <v>46784</v>
      </c>
      <c r="B78" s="129">
        <v>62</v>
      </c>
      <c r="C78" s="130">
        <v>82855.83</v>
      </c>
      <c r="D78" s="127">
        <v>207.1396</v>
      </c>
      <c r="E78" s="127">
        <v>0</v>
      </c>
      <c r="F78" s="127">
        <v>207.1396</v>
      </c>
      <c r="G78" s="131">
        <v>82855.83</v>
      </c>
    </row>
    <row r="79" spans="1:7" x14ac:dyDescent="0.25">
      <c r="A79" s="128">
        <v>46813</v>
      </c>
      <c r="B79" s="129">
        <v>63</v>
      </c>
      <c r="C79" s="130">
        <v>82855.83</v>
      </c>
      <c r="D79" s="127">
        <v>207.1396</v>
      </c>
      <c r="E79" s="127">
        <v>0</v>
      </c>
      <c r="F79" s="127">
        <v>207.1396</v>
      </c>
      <c r="G79" s="131">
        <v>82855.83</v>
      </c>
    </row>
    <row r="80" spans="1:7" x14ac:dyDescent="0.25">
      <c r="A80" s="128">
        <v>46844</v>
      </c>
      <c r="B80" s="129">
        <v>64</v>
      </c>
      <c r="C80" s="130">
        <v>82855.83</v>
      </c>
      <c r="D80" s="127">
        <v>207.1396</v>
      </c>
      <c r="E80" s="127">
        <v>0</v>
      </c>
      <c r="F80" s="127">
        <v>207.1396</v>
      </c>
      <c r="G80" s="131">
        <v>82855.83</v>
      </c>
    </row>
    <row r="81" spans="1:7" x14ac:dyDescent="0.25">
      <c r="A81" s="128">
        <v>46874</v>
      </c>
      <c r="B81" s="129">
        <v>65</v>
      </c>
      <c r="C81" s="130">
        <v>82855.83</v>
      </c>
      <c r="D81" s="127">
        <v>207.1396</v>
      </c>
      <c r="E81" s="127">
        <v>0</v>
      </c>
      <c r="F81" s="127">
        <v>207.1396</v>
      </c>
      <c r="G81" s="131">
        <v>82855.83</v>
      </c>
    </row>
    <row r="82" spans="1:7" x14ac:dyDescent="0.25">
      <c r="A82" s="128">
        <v>46905</v>
      </c>
      <c r="B82" s="129">
        <v>66</v>
      </c>
      <c r="C82" s="130">
        <v>82855.83</v>
      </c>
      <c r="D82" s="127">
        <v>207.1396</v>
      </c>
      <c r="E82" s="127">
        <v>0</v>
      </c>
      <c r="F82" s="127">
        <v>207.1396</v>
      </c>
      <c r="G82" s="131">
        <v>82855.83</v>
      </c>
    </row>
    <row r="83" spans="1:7" x14ac:dyDescent="0.25">
      <c r="A83" s="128">
        <v>46935</v>
      </c>
      <c r="B83" s="129">
        <v>67</v>
      </c>
      <c r="C83" s="130">
        <v>82855.83</v>
      </c>
      <c r="D83" s="127">
        <v>207.1396</v>
      </c>
      <c r="E83" s="127">
        <v>0</v>
      </c>
      <c r="F83" s="127">
        <v>207.1396</v>
      </c>
      <c r="G83" s="131">
        <v>82855.83</v>
      </c>
    </row>
    <row r="84" spans="1:7" x14ac:dyDescent="0.25">
      <c r="A84" s="128">
        <v>46966</v>
      </c>
      <c r="B84" s="129">
        <v>68</v>
      </c>
      <c r="C84" s="130">
        <v>82855.83</v>
      </c>
      <c r="D84" s="127">
        <v>207.1396</v>
      </c>
      <c r="E84" s="127">
        <v>0</v>
      </c>
      <c r="F84" s="127">
        <v>207.1396</v>
      </c>
      <c r="G84" s="131">
        <v>82855.83</v>
      </c>
    </row>
    <row r="85" spans="1:7" x14ac:dyDescent="0.25">
      <c r="A85" s="128">
        <v>46997</v>
      </c>
      <c r="B85" s="129">
        <v>69</v>
      </c>
      <c r="C85" s="130">
        <v>82855.83</v>
      </c>
      <c r="D85" s="127">
        <v>207.1396</v>
      </c>
      <c r="E85" s="127">
        <v>0</v>
      </c>
      <c r="F85" s="127">
        <v>207.1396</v>
      </c>
      <c r="G85" s="131">
        <v>82855.83</v>
      </c>
    </row>
    <row r="86" spans="1:7" x14ac:dyDescent="0.25">
      <c r="A86" s="128">
        <v>47027</v>
      </c>
      <c r="B86" s="129">
        <v>70</v>
      </c>
      <c r="C86" s="130">
        <v>82855.83</v>
      </c>
      <c r="D86" s="127">
        <v>207.1396</v>
      </c>
      <c r="E86" s="127">
        <v>0</v>
      </c>
      <c r="F86" s="127">
        <v>207.1396</v>
      </c>
      <c r="G86" s="131">
        <v>82855.83</v>
      </c>
    </row>
    <row r="87" spans="1:7" x14ac:dyDescent="0.25">
      <c r="A87" s="128">
        <v>47058</v>
      </c>
      <c r="B87" s="129">
        <v>71</v>
      </c>
      <c r="C87" s="130">
        <v>82855.83</v>
      </c>
      <c r="D87" s="127">
        <v>207.1396</v>
      </c>
      <c r="E87" s="127">
        <v>0</v>
      </c>
      <c r="F87" s="127">
        <v>207.1396</v>
      </c>
      <c r="G87" s="131">
        <v>82855.83</v>
      </c>
    </row>
    <row r="88" spans="1:7" x14ac:dyDescent="0.25">
      <c r="A88" s="128">
        <v>47088</v>
      </c>
      <c r="B88" s="129">
        <v>72</v>
      </c>
      <c r="C88" s="130">
        <v>82855.83</v>
      </c>
      <c r="D88" s="127">
        <v>207.1396</v>
      </c>
      <c r="E88" s="127">
        <v>0</v>
      </c>
      <c r="F88" s="127">
        <v>207.1396</v>
      </c>
      <c r="G88" s="131">
        <v>82855.83</v>
      </c>
    </row>
    <row r="89" spans="1:7" x14ac:dyDescent="0.25">
      <c r="A89" s="128">
        <v>47119</v>
      </c>
      <c r="B89" s="129">
        <v>73</v>
      </c>
      <c r="C89" s="130">
        <v>82855.83</v>
      </c>
      <c r="D89" s="127">
        <v>207.1396</v>
      </c>
      <c r="E89" s="127">
        <v>0</v>
      </c>
      <c r="F89" s="127">
        <v>207.1396</v>
      </c>
      <c r="G89" s="131">
        <v>82855.83</v>
      </c>
    </row>
    <row r="90" spans="1:7" x14ac:dyDescent="0.25">
      <c r="A90" s="128">
        <v>47150</v>
      </c>
      <c r="B90" s="129">
        <v>74</v>
      </c>
      <c r="C90" s="130">
        <v>82855.83</v>
      </c>
      <c r="D90" s="127">
        <v>207.1396</v>
      </c>
      <c r="E90" s="127">
        <v>0</v>
      </c>
      <c r="F90" s="127">
        <v>207.1396</v>
      </c>
      <c r="G90" s="131">
        <v>82855.83</v>
      </c>
    </row>
    <row r="91" spans="1:7" x14ac:dyDescent="0.25">
      <c r="A91" s="128">
        <v>47178</v>
      </c>
      <c r="B91" s="129">
        <v>75</v>
      </c>
      <c r="C91" s="130">
        <v>82855.83</v>
      </c>
      <c r="D91" s="127">
        <v>207.1396</v>
      </c>
      <c r="E91" s="127">
        <v>0</v>
      </c>
      <c r="F91" s="127">
        <v>207.1396</v>
      </c>
      <c r="G91" s="131">
        <v>82855.83</v>
      </c>
    </row>
    <row r="92" spans="1:7" x14ac:dyDescent="0.25">
      <c r="A92" s="128">
        <v>47209</v>
      </c>
      <c r="B92" s="129">
        <v>76</v>
      </c>
      <c r="C92" s="130">
        <v>82855.83</v>
      </c>
      <c r="D92" s="127">
        <v>207.1396</v>
      </c>
      <c r="E92" s="127">
        <v>0</v>
      </c>
      <c r="F92" s="127">
        <v>207.1396</v>
      </c>
      <c r="G92" s="131">
        <v>82855.83</v>
      </c>
    </row>
    <row r="93" spans="1:7" x14ac:dyDescent="0.25">
      <c r="A93" s="128">
        <v>47239</v>
      </c>
      <c r="B93" s="129">
        <v>77</v>
      </c>
      <c r="C93" s="130">
        <v>82855.83</v>
      </c>
      <c r="D93" s="127">
        <v>207.1396</v>
      </c>
      <c r="E93" s="127">
        <v>0</v>
      </c>
      <c r="F93" s="127">
        <v>207.1396</v>
      </c>
      <c r="G93" s="131">
        <v>82855.83</v>
      </c>
    </row>
    <row r="94" spans="1:7" x14ac:dyDescent="0.25">
      <c r="A94" s="128">
        <v>47270</v>
      </c>
      <c r="B94" s="129">
        <v>78</v>
      </c>
      <c r="C94" s="130">
        <v>82855.83</v>
      </c>
      <c r="D94" s="127">
        <v>207.1396</v>
      </c>
      <c r="E94" s="127">
        <v>0</v>
      </c>
      <c r="F94" s="127">
        <v>207.1396</v>
      </c>
      <c r="G94" s="131">
        <v>82855.83</v>
      </c>
    </row>
    <row r="95" spans="1:7" x14ac:dyDescent="0.25">
      <c r="A95" s="128">
        <v>47300</v>
      </c>
      <c r="B95" s="129">
        <v>79</v>
      </c>
      <c r="C95" s="130">
        <v>82855.83</v>
      </c>
      <c r="D95" s="127">
        <v>207.1396</v>
      </c>
      <c r="E95" s="127">
        <v>0</v>
      </c>
      <c r="F95" s="127">
        <v>207.1396</v>
      </c>
      <c r="G95" s="131">
        <v>82855.83</v>
      </c>
    </row>
    <row r="96" spans="1:7" x14ac:dyDescent="0.25">
      <c r="A96" s="128">
        <v>47331</v>
      </c>
      <c r="B96" s="129">
        <v>80</v>
      </c>
      <c r="C96" s="130">
        <v>82855.83</v>
      </c>
      <c r="D96" s="127">
        <v>207.1396</v>
      </c>
      <c r="E96" s="127">
        <v>0</v>
      </c>
      <c r="F96" s="127">
        <v>207.1396</v>
      </c>
      <c r="G96" s="131">
        <v>82855.83</v>
      </c>
    </row>
    <row r="97" spans="1:7" x14ac:dyDescent="0.25">
      <c r="A97" s="128">
        <v>47362</v>
      </c>
      <c r="B97" s="129">
        <v>81</v>
      </c>
      <c r="C97" s="130">
        <v>82855.83</v>
      </c>
      <c r="D97" s="127">
        <v>207.1396</v>
      </c>
      <c r="E97" s="127">
        <v>0</v>
      </c>
      <c r="F97" s="127">
        <v>207.1396</v>
      </c>
      <c r="G97" s="131">
        <v>82855.83</v>
      </c>
    </row>
    <row r="98" spans="1:7" x14ac:dyDescent="0.25">
      <c r="A98" s="128">
        <v>47392</v>
      </c>
      <c r="B98" s="129">
        <v>82</v>
      </c>
      <c r="C98" s="130">
        <v>82855.83</v>
      </c>
      <c r="D98" s="127">
        <v>207.1396</v>
      </c>
      <c r="E98" s="127">
        <v>0</v>
      </c>
      <c r="F98" s="127">
        <v>207.1396</v>
      </c>
      <c r="G98" s="131">
        <v>82855.83</v>
      </c>
    </row>
    <row r="99" spans="1:7" x14ac:dyDescent="0.25">
      <c r="A99" s="128">
        <v>47423</v>
      </c>
      <c r="B99" s="129">
        <v>83</v>
      </c>
      <c r="C99" s="130">
        <v>82855.83</v>
      </c>
      <c r="D99" s="127">
        <v>207.1396</v>
      </c>
      <c r="E99" s="127">
        <v>0</v>
      </c>
      <c r="F99" s="127">
        <v>207.1396</v>
      </c>
      <c r="G99" s="131">
        <v>82855.83</v>
      </c>
    </row>
    <row r="100" spans="1:7" x14ac:dyDescent="0.25">
      <c r="A100" s="128">
        <v>47453</v>
      </c>
      <c r="B100" s="129">
        <v>84</v>
      </c>
      <c r="C100" s="130">
        <v>82855.83</v>
      </c>
      <c r="D100" s="127">
        <v>207.1396</v>
      </c>
      <c r="E100" s="127">
        <v>0</v>
      </c>
      <c r="F100" s="127">
        <v>207.1396</v>
      </c>
      <c r="G100" s="131">
        <v>82855.83</v>
      </c>
    </row>
    <row r="101" spans="1:7" x14ac:dyDescent="0.25">
      <c r="A101" s="128">
        <v>47484</v>
      </c>
      <c r="B101" s="129">
        <v>85</v>
      </c>
      <c r="C101" s="130">
        <v>82855.83</v>
      </c>
      <c r="D101" s="127">
        <v>207.1396</v>
      </c>
      <c r="E101" s="127">
        <v>0</v>
      </c>
      <c r="F101" s="127">
        <v>207.1396</v>
      </c>
      <c r="G101" s="131">
        <v>82855.83</v>
      </c>
    </row>
    <row r="102" spans="1:7" x14ac:dyDescent="0.25">
      <c r="A102" s="128">
        <v>47515</v>
      </c>
      <c r="B102" s="129">
        <v>86</v>
      </c>
      <c r="C102" s="130">
        <v>82855.83</v>
      </c>
      <c r="D102" s="127">
        <v>207.1396</v>
      </c>
      <c r="E102" s="127">
        <v>0</v>
      </c>
      <c r="F102" s="127">
        <v>207.1396</v>
      </c>
      <c r="G102" s="131">
        <v>82855.83</v>
      </c>
    </row>
    <row r="103" spans="1:7" x14ac:dyDescent="0.25">
      <c r="A103" s="128">
        <v>47543</v>
      </c>
      <c r="B103" s="129">
        <v>87</v>
      </c>
      <c r="C103" s="130">
        <v>82855.83</v>
      </c>
      <c r="D103" s="127">
        <v>207.1396</v>
      </c>
      <c r="E103" s="127">
        <v>0</v>
      </c>
      <c r="F103" s="127">
        <v>207.1396</v>
      </c>
      <c r="G103" s="131">
        <v>82855.83</v>
      </c>
    </row>
    <row r="104" spans="1:7" x14ac:dyDescent="0.25">
      <c r="A104" s="128">
        <v>47574</v>
      </c>
      <c r="B104" s="129">
        <v>88</v>
      </c>
      <c r="C104" s="130">
        <v>82855.83</v>
      </c>
      <c r="D104" s="127">
        <v>207.1396</v>
      </c>
      <c r="E104" s="127">
        <v>0</v>
      </c>
      <c r="F104" s="127">
        <v>207.1396</v>
      </c>
      <c r="G104" s="131">
        <v>82855.83</v>
      </c>
    </row>
    <row r="105" spans="1:7" x14ac:dyDescent="0.25">
      <c r="A105" s="128">
        <v>47604</v>
      </c>
      <c r="B105" s="129">
        <v>89</v>
      </c>
      <c r="C105" s="130">
        <v>82855.83</v>
      </c>
      <c r="D105" s="127">
        <v>207.1396</v>
      </c>
      <c r="E105" s="127">
        <v>0</v>
      </c>
      <c r="F105" s="127">
        <v>207.1396</v>
      </c>
      <c r="G105" s="131">
        <v>82855.83</v>
      </c>
    </row>
    <row r="106" spans="1:7" x14ac:dyDescent="0.25">
      <c r="A106" s="128">
        <v>47635</v>
      </c>
      <c r="B106" s="129">
        <v>90</v>
      </c>
      <c r="C106" s="130">
        <v>82855.83</v>
      </c>
      <c r="D106" s="127">
        <v>207.1396</v>
      </c>
      <c r="E106" s="127">
        <v>0</v>
      </c>
      <c r="F106" s="127">
        <v>207.1396</v>
      </c>
      <c r="G106" s="131">
        <v>82855.83</v>
      </c>
    </row>
    <row r="107" spans="1:7" x14ac:dyDescent="0.25">
      <c r="A107" s="128">
        <v>47665</v>
      </c>
      <c r="B107" s="129">
        <v>91</v>
      </c>
      <c r="C107" s="130">
        <v>82855.83</v>
      </c>
      <c r="D107" s="127">
        <v>207.1396</v>
      </c>
      <c r="E107" s="127">
        <v>0</v>
      </c>
      <c r="F107" s="127">
        <v>207.1396</v>
      </c>
      <c r="G107" s="131">
        <v>82855.83</v>
      </c>
    </row>
    <row r="108" spans="1:7" x14ac:dyDescent="0.25">
      <c r="A108" s="128">
        <v>47696</v>
      </c>
      <c r="B108" s="129">
        <v>92</v>
      </c>
      <c r="C108" s="130">
        <v>82855.83</v>
      </c>
      <c r="D108" s="127">
        <v>207.1396</v>
      </c>
      <c r="E108" s="127">
        <v>0</v>
      </c>
      <c r="F108" s="127">
        <v>207.1396</v>
      </c>
      <c r="G108" s="131">
        <v>82855.83</v>
      </c>
    </row>
    <row r="109" spans="1:7" x14ac:dyDescent="0.25">
      <c r="A109" s="128">
        <v>47727</v>
      </c>
      <c r="B109" s="129">
        <v>93</v>
      </c>
      <c r="C109" s="130">
        <v>82855.83</v>
      </c>
      <c r="D109" s="127">
        <v>207.1396</v>
      </c>
      <c r="E109" s="127">
        <v>0</v>
      </c>
      <c r="F109" s="127">
        <v>207.1396</v>
      </c>
      <c r="G109" s="131">
        <v>82855.83</v>
      </c>
    </row>
    <row r="110" spans="1:7" x14ac:dyDescent="0.25">
      <c r="A110" s="128">
        <v>47757</v>
      </c>
      <c r="B110" s="129">
        <v>94</v>
      </c>
      <c r="C110" s="130">
        <v>82855.83</v>
      </c>
      <c r="D110" s="127">
        <v>207.1396</v>
      </c>
      <c r="E110" s="127">
        <v>0</v>
      </c>
      <c r="F110" s="127">
        <v>207.1396</v>
      </c>
      <c r="G110" s="131">
        <v>82855.83</v>
      </c>
    </row>
    <row r="111" spans="1:7" x14ac:dyDescent="0.25">
      <c r="A111" s="128">
        <v>47788</v>
      </c>
      <c r="B111" s="129">
        <v>95</v>
      </c>
      <c r="C111" s="130">
        <v>82855.83</v>
      </c>
      <c r="D111" s="127">
        <v>207.1396</v>
      </c>
      <c r="E111" s="127">
        <v>0</v>
      </c>
      <c r="F111" s="127">
        <v>207.1396</v>
      </c>
      <c r="G111" s="131">
        <v>82855.83</v>
      </c>
    </row>
    <row r="112" spans="1:7" x14ac:dyDescent="0.25">
      <c r="A112" s="128">
        <v>47818</v>
      </c>
      <c r="B112" s="129">
        <v>96</v>
      </c>
      <c r="C112" s="130">
        <v>82855.83</v>
      </c>
      <c r="D112" s="127">
        <v>207.1396</v>
      </c>
      <c r="E112" s="127">
        <v>0</v>
      </c>
      <c r="F112" s="127">
        <v>207.1396</v>
      </c>
      <c r="G112" s="131">
        <v>82855.83</v>
      </c>
    </row>
    <row r="113" spans="1:7" x14ac:dyDescent="0.25">
      <c r="A113" s="128">
        <v>47849</v>
      </c>
      <c r="B113" s="129">
        <v>97</v>
      </c>
      <c r="C113" s="130">
        <v>82855.83</v>
      </c>
      <c r="D113" s="127">
        <v>207.1396</v>
      </c>
      <c r="E113" s="127">
        <v>0</v>
      </c>
      <c r="F113" s="127">
        <v>207.1396</v>
      </c>
      <c r="G113" s="131">
        <v>82855.83</v>
      </c>
    </row>
    <row r="114" spans="1:7" x14ac:dyDescent="0.25">
      <c r="A114" s="128">
        <v>47880</v>
      </c>
      <c r="B114" s="129">
        <v>98</v>
      </c>
      <c r="C114" s="130">
        <v>82855.83</v>
      </c>
      <c r="D114" s="127">
        <v>207.1396</v>
      </c>
      <c r="E114" s="127">
        <v>0</v>
      </c>
      <c r="F114" s="127">
        <v>207.1396</v>
      </c>
      <c r="G114" s="131">
        <v>82855.83</v>
      </c>
    </row>
    <row r="115" spans="1:7" x14ac:dyDescent="0.25">
      <c r="A115" s="128">
        <v>47908</v>
      </c>
      <c r="B115" s="129">
        <v>99</v>
      </c>
      <c r="C115" s="130">
        <v>82855.83</v>
      </c>
      <c r="D115" s="127">
        <v>207.1396</v>
      </c>
      <c r="E115" s="127">
        <v>0</v>
      </c>
      <c r="F115" s="127">
        <v>207.1396</v>
      </c>
      <c r="G115" s="131">
        <v>82855.83</v>
      </c>
    </row>
    <row r="116" spans="1:7" x14ac:dyDescent="0.25">
      <c r="A116" s="128">
        <v>47939</v>
      </c>
      <c r="B116" s="129">
        <v>100</v>
      </c>
      <c r="C116" s="130">
        <v>82855.83</v>
      </c>
      <c r="D116" s="127">
        <v>207.1396</v>
      </c>
      <c r="E116" s="127">
        <v>0</v>
      </c>
      <c r="F116" s="127">
        <v>207.1396</v>
      </c>
      <c r="G116" s="131">
        <v>82855.83</v>
      </c>
    </row>
    <row r="117" spans="1:7" x14ac:dyDescent="0.25">
      <c r="A117" s="128">
        <v>47969</v>
      </c>
      <c r="B117" s="129">
        <v>101</v>
      </c>
      <c r="C117" s="130">
        <v>82855.83</v>
      </c>
      <c r="D117" s="127">
        <v>207.1396</v>
      </c>
      <c r="E117" s="127">
        <v>0</v>
      </c>
      <c r="F117" s="127">
        <v>207.1396</v>
      </c>
      <c r="G117" s="131">
        <v>82855.83</v>
      </c>
    </row>
    <row r="118" spans="1:7" x14ac:dyDescent="0.25">
      <c r="A118" s="128">
        <v>48000</v>
      </c>
      <c r="B118" s="129">
        <v>102</v>
      </c>
      <c r="C118" s="130">
        <v>82855.83</v>
      </c>
      <c r="D118" s="127">
        <v>207.1396</v>
      </c>
      <c r="E118" s="127">
        <v>0</v>
      </c>
      <c r="F118" s="127">
        <v>207.1396</v>
      </c>
      <c r="G118" s="131">
        <v>82855.83</v>
      </c>
    </row>
    <row r="119" spans="1:7" x14ac:dyDescent="0.25">
      <c r="A119" s="128">
        <v>48030</v>
      </c>
      <c r="B119" s="129">
        <v>103</v>
      </c>
      <c r="C119" s="130">
        <v>82855.83</v>
      </c>
      <c r="D119" s="127">
        <v>207.1396</v>
      </c>
      <c r="E119" s="127">
        <v>0</v>
      </c>
      <c r="F119" s="127">
        <v>207.1396</v>
      </c>
      <c r="G119" s="131">
        <v>82855.83</v>
      </c>
    </row>
    <row r="120" spans="1:7" x14ac:dyDescent="0.25">
      <c r="A120" s="128">
        <v>48061</v>
      </c>
      <c r="B120" s="129">
        <v>104</v>
      </c>
      <c r="C120" s="130">
        <v>82855.83</v>
      </c>
      <c r="D120" s="127">
        <v>207.1396</v>
      </c>
      <c r="E120" s="127">
        <v>0</v>
      </c>
      <c r="F120" s="127">
        <v>207.1396</v>
      </c>
      <c r="G120" s="131">
        <v>82855.83</v>
      </c>
    </row>
    <row r="121" spans="1:7" x14ac:dyDescent="0.25">
      <c r="A121" s="128">
        <v>48092</v>
      </c>
      <c r="B121" s="129">
        <v>105</v>
      </c>
      <c r="C121" s="130">
        <v>82855.83</v>
      </c>
      <c r="D121" s="127">
        <v>207.1396</v>
      </c>
      <c r="E121" s="127">
        <v>0</v>
      </c>
      <c r="F121" s="127">
        <v>207.1396</v>
      </c>
      <c r="G121" s="131">
        <v>82855.83</v>
      </c>
    </row>
    <row r="122" spans="1:7" x14ac:dyDescent="0.25">
      <c r="A122" s="128">
        <v>48122</v>
      </c>
      <c r="B122" s="129">
        <v>106</v>
      </c>
      <c r="C122" s="130">
        <v>82855.83</v>
      </c>
      <c r="D122" s="127">
        <v>207.1396</v>
      </c>
      <c r="E122" s="127">
        <v>0</v>
      </c>
      <c r="F122" s="127">
        <v>207.1396</v>
      </c>
      <c r="G122" s="131">
        <v>82855.83</v>
      </c>
    </row>
    <row r="123" spans="1:7" x14ac:dyDescent="0.25">
      <c r="A123" s="128">
        <v>48153</v>
      </c>
      <c r="B123" s="129">
        <v>107</v>
      </c>
      <c r="C123" s="130">
        <v>82855.83</v>
      </c>
      <c r="D123" s="127">
        <v>207.1396</v>
      </c>
      <c r="E123" s="127">
        <v>0</v>
      </c>
      <c r="F123" s="127">
        <v>207.1396</v>
      </c>
      <c r="G123" s="131">
        <v>82855.83</v>
      </c>
    </row>
    <row r="124" spans="1:7" x14ac:dyDescent="0.25">
      <c r="A124" s="128">
        <v>48183</v>
      </c>
      <c r="B124" s="129">
        <v>108</v>
      </c>
      <c r="C124" s="130">
        <v>82855.83</v>
      </c>
      <c r="D124" s="127">
        <v>207.1396</v>
      </c>
      <c r="E124" s="127">
        <v>0</v>
      </c>
      <c r="F124" s="127">
        <v>207.1396</v>
      </c>
      <c r="G124" s="131">
        <v>82855.83</v>
      </c>
    </row>
    <row r="125" spans="1:7" x14ac:dyDescent="0.25">
      <c r="A125" s="128">
        <v>48214</v>
      </c>
      <c r="B125" s="129">
        <v>109</v>
      </c>
      <c r="C125" s="130">
        <v>82855.83</v>
      </c>
      <c r="D125" s="127">
        <v>207.1396</v>
      </c>
      <c r="E125" s="127">
        <v>0</v>
      </c>
      <c r="F125" s="127">
        <v>207.1396</v>
      </c>
      <c r="G125" s="131">
        <v>82855.83</v>
      </c>
    </row>
    <row r="126" spans="1:7" x14ac:dyDescent="0.25">
      <c r="A126" s="128">
        <v>48245</v>
      </c>
      <c r="B126" s="129">
        <v>110</v>
      </c>
      <c r="C126" s="130">
        <v>82855.83</v>
      </c>
      <c r="D126" s="127">
        <v>207.1396</v>
      </c>
      <c r="E126" s="127">
        <v>0</v>
      </c>
      <c r="F126" s="127">
        <v>207.1396</v>
      </c>
      <c r="G126" s="131">
        <v>82855.83</v>
      </c>
    </row>
    <row r="127" spans="1:7" x14ac:dyDescent="0.25">
      <c r="A127" s="128">
        <v>48274</v>
      </c>
      <c r="B127" s="129">
        <v>111</v>
      </c>
      <c r="C127" s="130">
        <v>82855.83</v>
      </c>
      <c r="D127" s="127">
        <v>207.1396</v>
      </c>
      <c r="E127" s="127">
        <v>0</v>
      </c>
      <c r="F127" s="127">
        <v>207.1396</v>
      </c>
      <c r="G127" s="131">
        <v>82855.83</v>
      </c>
    </row>
    <row r="128" spans="1:7" x14ac:dyDescent="0.25">
      <c r="A128" s="128">
        <v>48305</v>
      </c>
      <c r="B128" s="129">
        <v>112</v>
      </c>
      <c r="C128" s="130">
        <v>82855.83</v>
      </c>
      <c r="D128" s="127">
        <v>207.1396</v>
      </c>
      <c r="E128" s="127">
        <v>0</v>
      </c>
      <c r="F128" s="127">
        <v>207.1396</v>
      </c>
      <c r="G128" s="131">
        <v>82855.83</v>
      </c>
    </row>
    <row r="129" spans="1:7" x14ac:dyDescent="0.25">
      <c r="A129" s="128">
        <v>48335</v>
      </c>
      <c r="B129" s="129">
        <v>113</v>
      </c>
      <c r="C129" s="130">
        <v>82855.83</v>
      </c>
      <c r="D129" s="127">
        <v>207.1396</v>
      </c>
      <c r="E129" s="127">
        <v>0</v>
      </c>
      <c r="F129" s="127">
        <v>207.1396</v>
      </c>
      <c r="G129" s="131">
        <v>82855.83</v>
      </c>
    </row>
    <row r="130" spans="1:7" x14ac:dyDescent="0.25">
      <c r="A130" s="128">
        <v>48366</v>
      </c>
      <c r="B130" s="129">
        <v>114</v>
      </c>
      <c r="C130" s="130">
        <v>82855.83</v>
      </c>
      <c r="D130" s="127">
        <v>207.1396</v>
      </c>
      <c r="E130" s="127">
        <v>0</v>
      </c>
      <c r="F130" s="127">
        <v>207.1396</v>
      </c>
      <c r="G130" s="131">
        <v>82855.83</v>
      </c>
    </row>
    <row r="131" spans="1:7" x14ac:dyDescent="0.25">
      <c r="A131" s="128">
        <v>48396</v>
      </c>
      <c r="B131" s="129">
        <v>115</v>
      </c>
      <c r="C131" s="130">
        <v>82855.83</v>
      </c>
      <c r="D131" s="127">
        <v>207.1396</v>
      </c>
      <c r="E131" s="127">
        <v>0</v>
      </c>
      <c r="F131" s="127">
        <v>207.1396</v>
      </c>
      <c r="G131" s="131">
        <v>82855.83</v>
      </c>
    </row>
    <row r="132" spans="1:7" x14ac:dyDescent="0.25">
      <c r="A132" s="128">
        <v>48427</v>
      </c>
      <c r="B132" s="129">
        <v>116</v>
      </c>
      <c r="C132" s="130">
        <v>82855.83</v>
      </c>
      <c r="D132" s="127">
        <v>207.1396</v>
      </c>
      <c r="E132" s="127">
        <v>0</v>
      </c>
      <c r="F132" s="127">
        <v>207.1396</v>
      </c>
      <c r="G132" s="131">
        <v>82855.83</v>
      </c>
    </row>
    <row r="133" spans="1:7" x14ac:dyDescent="0.25">
      <c r="A133" s="128">
        <v>48458</v>
      </c>
      <c r="B133" s="129">
        <v>117</v>
      </c>
      <c r="C133" s="130">
        <v>82855.83</v>
      </c>
      <c r="D133" s="127">
        <v>207.1396</v>
      </c>
      <c r="E133" s="127">
        <v>0</v>
      </c>
      <c r="F133" s="127">
        <v>207.1396</v>
      </c>
      <c r="G133" s="131">
        <v>82855.83</v>
      </c>
    </row>
    <row r="134" spans="1:7" x14ac:dyDescent="0.25">
      <c r="A134" s="128">
        <v>48488</v>
      </c>
      <c r="B134" s="129">
        <v>118</v>
      </c>
      <c r="C134" s="130">
        <v>82855.83</v>
      </c>
      <c r="D134" s="127">
        <v>207.1396</v>
      </c>
      <c r="E134" s="127">
        <v>0</v>
      </c>
      <c r="F134" s="127">
        <v>207.1396</v>
      </c>
      <c r="G134" s="131">
        <v>82855.83</v>
      </c>
    </row>
    <row r="135" spans="1:7" x14ac:dyDescent="0.25">
      <c r="A135" s="128">
        <v>48519</v>
      </c>
      <c r="B135" s="129">
        <v>119</v>
      </c>
      <c r="C135" s="130">
        <v>82855.83</v>
      </c>
      <c r="D135" s="127">
        <v>207.1396</v>
      </c>
      <c r="E135" s="127">
        <v>0</v>
      </c>
      <c r="F135" s="127">
        <v>207.1396</v>
      </c>
      <c r="G135" s="131">
        <v>82855.83</v>
      </c>
    </row>
    <row r="136" spans="1:7" x14ac:dyDescent="0.25">
      <c r="A136" s="128">
        <v>48549</v>
      </c>
      <c r="B136" s="129">
        <v>120</v>
      </c>
      <c r="C136" s="130">
        <v>82855.83</v>
      </c>
      <c r="D136" s="127">
        <v>207.1396</v>
      </c>
      <c r="E136" s="127">
        <v>0</v>
      </c>
      <c r="F136" s="127">
        <v>207.1396</v>
      </c>
      <c r="G136" s="131">
        <v>82855.83</v>
      </c>
    </row>
    <row r="137" spans="1:7" x14ac:dyDescent="0.25">
      <c r="A137" s="128">
        <v>48580</v>
      </c>
      <c r="B137" s="129">
        <v>121</v>
      </c>
      <c r="C137" s="130">
        <v>82855.83</v>
      </c>
      <c r="D137" s="127">
        <v>207.1396</v>
      </c>
      <c r="E137" s="127">
        <v>0</v>
      </c>
      <c r="F137" s="127">
        <v>207.1396</v>
      </c>
      <c r="G137" s="131">
        <v>82855.83</v>
      </c>
    </row>
    <row r="138" spans="1:7" x14ac:dyDescent="0.25">
      <c r="A138" s="128">
        <v>48611</v>
      </c>
      <c r="B138" s="129">
        <v>122</v>
      </c>
      <c r="C138" s="130">
        <v>82855.83</v>
      </c>
      <c r="D138" s="127">
        <v>207.1396</v>
      </c>
      <c r="E138" s="127">
        <v>0</v>
      </c>
      <c r="F138" s="127">
        <v>207.1396</v>
      </c>
      <c r="G138" s="131">
        <v>82855.83</v>
      </c>
    </row>
    <row r="139" spans="1:7" x14ac:dyDescent="0.25">
      <c r="A139" s="128">
        <v>48639</v>
      </c>
      <c r="B139" s="129">
        <v>123</v>
      </c>
      <c r="C139" s="130">
        <v>82855.83</v>
      </c>
      <c r="D139" s="127">
        <v>207.1396</v>
      </c>
      <c r="E139" s="127">
        <v>0</v>
      </c>
      <c r="F139" s="127">
        <v>207.1396</v>
      </c>
      <c r="G139" s="131">
        <v>82855.83</v>
      </c>
    </row>
    <row r="140" spans="1:7" x14ac:dyDescent="0.25">
      <c r="A140" s="128">
        <v>48670</v>
      </c>
      <c r="B140" s="129">
        <v>124</v>
      </c>
      <c r="C140" s="130">
        <v>82855.83</v>
      </c>
      <c r="D140" s="127">
        <v>207.1396</v>
      </c>
      <c r="E140" s="127">
        <v>0</v>
      </c>
      <c r="F140" s="127">
        <v>207.1396</v>
      </c>
      <c r="G140" s="131">
        <v>82855.83</v>
      </c>
    </row>
    <row r="141" spans="1:7" x14ac:dyDescent="0.25">
      <c r="A141" s="128">
        <v>48700</v>
      </c>
      <c r="B141" s="129">
        <v>125</v>
      </c>
      <c r="C141" s="130">
        <v>82855.83</v>
      </c>
      <c r="D141" s="127">
        <v>207.1396</v>
      </c>
      <c r="E141" s="127">
        <v>0</v>
      </c>
      <c r="F141" s="127">
        <v>207.1396</v>
      </c>
      <c r="G141" s="131">
        <v>82855.83</v>
      </c>
    </row>
    <row r="142" spans="1:7" x14ac:dyDescent="0.25">
      <c r="A142" s="128">
        <v>48731</v>
      </c>
      <c r="B142" s="129">
        <v>126</v>
      </c>
      <c r="C142" s="130">
        <v>82855.83</v>
      </c>
      <c r="D142" s="127">
        <v>207.1396</v>
      </c>
      <c r="E142" s="127">
        <v>0</v>
      </c>
      <c r="F142" s="127">
        <v>207.1396</v>
      </c>
      <c r="G142" s="131">
        <v>82855.83</v>
      </c>
    </row>
    <row r="143" spans="1:7" x14ac:dyDescent="0.25">
      <c r="A143" s="128">
        <v>48761</v>
      </c>
      <c r="B143" s="129">
        <v>127</v>
      </c>
      <c r="C143" s="130">
        <v>82855.83</v>
      </c>
      <c r="D143" s="127">
        <v>207.1396</v>
      </c>
      <c r="E143" s="127">
        <v>0</v>
      </c>
      <c r="F143" s="127">
        <v>207.1396</v>
      </c>
      <c r="G143" s="131">
        <v>82855.83</v>
      </c>
    </row>
    <row r="144" spans="1:7" x14ac:dyDescent="0.25">
      <c r="A144" s="128">
        <v>48792</v>
      </c>
      <c r="B144" s="129">
        <v>128</v>
      </c>
      <c r="C144" s="130">
        <v>82855.83</v>
      </c>
      <c r="D144" s="127">
        <v>207.1396</v>
      </c>
      <c r="E144" s="127">
        <v>0</v>
      </c>
      <c r="F144" s="127">
        <v>207.1396</v>
      </c>
      <c r="G144" s="131">
        <v>82855.83</v>
      </c>
    </row>
    <row r="145" spans="1:7" x14ac:dyDescent="0.25">
      <c r="A145" s="128">
        <v>48823</v>
      </c>
      <c r="B145" s="129">
        <v>129</v>
      </c>
      <c r="C145" s="130">
        <v>82855.83</v>
      </c>
      <c r="D145" s="127">
        <v>207.1396</v>
      </c>
      <c r="E145" s="127">
        <v>0</v>
      </c>
      <c r="F145" s="127">
        <v>207.1396</v>
      </c>
      <c r="G145" s="131">
        <v>82855.83</v>
      </c>
    </row>
    <row r="146" spans="1:7" x14ac:dyDescent="0.25">
      <c r="A146" s="128">
        <v>48853</v>
      </c>
      <c r="B146" s="129">
        <v>130</v>
      </c>
      <c r="C146" s="130">
        <v>82855.83</v>
      </c>
      <c r="D146" s="127">
        <v>207.1396</v>
      </c>
      <c r="E146" s="127">
        <v>0</v>
      </c>
      <c r="F146" s="127">
        <v>207.1396</v>
      </c>
      <c r="G146" s="131">
        <v>82855.83</v>
      </c>
    </row>
    <row r="147" spans="1:7" x14ac:dyDescent="0.25">
      <c r="A147" s="128">
        <v>48884</v>
      </c>
      <c r="B147" s="129">
        <v>131</v>
      </c>
      <c r="C147" s="130">
        <v>82855.83</v>
      </c>
      <c r="D147" s="127">
        <v>207.1396</v>
      </c>
      <c r="E147" s="127">
        <v>0</v>
      </c>
      <c r="F147" s="127">
        <v>207.1396</v>
      </c>
      <c r="G147" s="131">
        <v>82855.83</v>
      </c>
    </row>
    <row r="148" spans="1:7" x14ac:dyDescent="0.25">
      <c r="A148" s="128">
        <v>48914</v>
      </c>
      <c r="B148" s="129">
        <v>132</v>
      </c>
      <c r="C148" s="130">
        <v>82855.83</v>
      </c>
      <c r="D148" s="127">
        <v>207.1396</v>
      </c>
      <c r="E148" s="127">
        <v>0</v>
      </c>
      <c r="F148" s="127">
        <v>207.1396</v>
      </c>
      <c r="G148" s="131">
        <v>82855.83</v>
      </c>
    </row>
    <row r="149" spans="1:7" x14ac:dyDescent="0.25">
      <c r="A149" s="128">
        <v>48945</v>
      </c>
      <c r="B149" s="129">
        <v>133</v>
      </c>
      <c r="C149" s="130">
        <v>82855.83</v>
      </c>
      <c r="D149" s="127">
        <v>207.1396</v>
      </c>
      <c r="E149" s="127">
        <v>0</v>
      </c>
      <c r="F149" s="127">
        <v>207.1396</v>
      </c>
      <c r="G149" s="131">
        <v>82855.83</v>
      </c>
    </row>
    <row r="150" spans="1:7" x14ac:dyDescent="0.25">
      <c r="A150" s="128">
        <v>48976</v>
      </c>
      <c r="B150" s="129">
        <v>134</v>
      </c>
      <c r="C150" s="130">
        <v>82855.83</v>
      </c>
      <c r="D150" s="127">
        <v>207.1396</v>
      </c>
      <c r="E150" s="127">
        <v>0</v>
      </c>
      <c r="F150" s="127">
        <v>207.1396</v>
      </c>
      <c r="G150" s="131">
        <v>82855.83</v>
      </c>
    </row>
    <row r="151" spans="1:7" x14ac:dyDescent="0.25">
      <c r="A151" s="128">
        <v>49004</v>
      </c>
      <c r="B151" s="129">
        <v>135</v>
      </c>
      <c r="C151" s="130">
        <v>82855.83</v>
      </c>
      <c r="D151" s="127">
        <v>207.1396</v>
      </c>
      <c r="E151" s="127">
        <v>0</v>
      </c>
      <c r="F151" s="127">
        <v>207.1396</v>
      </c>
      <c r="G151" s="131">
        <v>82855.83</v>
      </c>
    </row>
    <row r="152" spans="1:7" x14ac:dyDescent="0.25">
      <c r="A152" s="128">
        <v>49035</v>
      </c>
      <c r="B152" s="129">
        <v>136</v>
      </c>
      <c r="C152" s="130">
        <v>82855.83</v>
      </c>
      <c r="D152" s="127">
        <v>207.1396</v>
      </c>
      <c r="E152" s="127">
        <v>0</v>
      </c>
      <c r="F152" s="127">
        <v>207.1396</v>
      </c>
      <c r="G152" s="131">
        <v>82855.83</v>
      </c>
    </row>
    <row r="153" spans="1:7" x14ac:dyDescent="0.25">
      <c r="A153" s="128">
        <v>49065</v>
      </c>
      <c r="B153" s="129">
        <v>137</v>
      </c>
      <c r="C153" s="130">
        <v>82855.83</v>
      </c>
      <c r="D153" s="127">
        <v>207.1396</v>
      </c>
      <c r="E153" s="127">
        <v>0</v>
      </c>
      <c r="F153" s="127">
        <v>207.1396</v>
      </c>
      <c r="G153" s="131">
        <v>82855.83</v>
      </c>
    </row>
    <row r="154" spans="1:7" x14ac:dyDescent="0.25">
      <c r="A154" s="128">
        <v>49096</v>
      </c>
      <c r="B154" s="129">
        <v>138</v>
      </c>
      <c r="C154" s="130">
        <v>82855.83</v>
      </c>
      <c r="D154" s="127">
        <v>207.1396</v>
      </c>
      <c r="E154" s="127">
        <v>0</v>
      </c>
      <c r="F154" s="127">
        <v>207.1396</v>
      </c>
      <c r="G154" s="131">
        <v>82855.83</v>
      </c>
    </row>
    <row r="155" spans="1:7" x14ac:dyDescent="0.25">
      <c r="A155" s="128">
        <v>49126</v>
      </c>
      <c r="B155" s="129">
        <v>139</v>
      </c>
      <c r="C155" s="130">
        <v>82855.83</v>
      </c>
      <c r="D155" s="127">
        <v>207.1396</v>
      </c>
      <c r="E155" s="127">
        <v>0</v>
      </c>
      <c r="F155" s="127">
        <v>207.1396</v>
      </c>
      <c r="G155" s="131">
        <v>82855.83</v>
      </c>
    </row>
    <row r="156" spans="1:7" x14ac:dyDescent="0.25">
      <c r="A156" s="128">
        <v>49157</v>
      </c>
      <c r="B156" s="129">
        <v>140</v>
      </c>
      <c r="C156" s="130">
        <v>82855.83</v>
      </c>
      <c r="D156" s="127">
        <v>207.1396</v>
      </c>
      <c r="E156" s="127">
        <v>0</v>
      </c>
      <c r="F156" s="127">
        <v>207.1396</v>
      </c>
      <c r="G156" s="131">
        <v>82855.83</v>
      </c>
    </row>
    <row r="157" spans="1:7" x14ac:dyDescent="0.25">
      <c r="A157" s="128">
        <v>49188</v>
      </c>
      <c r="B157" s="129">
        <v>141</v>
      </c>
      <c r="C157" s="130">
        <v>82855.83</v>
      </c>
      <c r="D157" s="127">
        <v>207.1396</v>
      </c>
      <c r="E157" s="127">
        <v>0</v>
      </c>
      <c r="F157" s="127">
        <v>207.1396</v>
      </c>
      <c r="G157" s="131">
        <v>82855.83</v>
      </c>
    </row>
    <row r="158" spans="1:7" x14ac:dyDescent="0.25">
      <c r="A158" s="128">
        <v>49218</v>
      </c>
      <c r="B158" s="129">
        <v>142</v>
      </c>
      <c r="C158" s="130">
        <v>82855.83</v>
      </c>
      <c r="D158" s="127">
        <v>207.1396</v>
      </c>
      <c r="E158" s="127">
        <v>0</v>
      </c>
      <c r="F158" s="127">
        <v>207.1396</v>
      </c>
      <c r="G158" s="131">
        <v>82855.83</v>
      </c>
    </row>
    <row r="159" spans="1:7" x14ac:dyDescent="0.25">
      <c r="A159" s="128">
        <v>49249</v>
      </c>
      <c r="B159" s="129">
        <v>143</v>
      </c>
      <c r="C159" s="130">
        <v>82855.83</v>
      </c>
      <c r="D159" s="127">
        <v>207.1396</v>
      </c>
      <c r="E159" s="127">
        <v>0</v>
      </c>
      <c r="F159" s="127">
        <v>207.1396</v>
      </c>
      <c r="G159" s="131">
        <v>82855.83</v>
      </c>
    </row>
    <row r="160" spans="1:7" x14ac:dyDescent="0.25">
      <c r="A160" s="128">
        <v>49279</v>
      </c>
      <c r="B160" s="129">
        <v>144</v>
      </c>
      <c r="C160" s="130">
        <v>82855.83</v>
      </c>
      <c r="D160" s="127">
        <v>207.1396</v>
      </c>
      <c r="E160" s="127">
        <v>0</v>
      </c>
      <c r="F160" s="127">
        <v>207.1396</v>
      </c>
      <c r="G160" s="131">
        <v>82855.83</v>
      </c>
    </row>
    <row r="161" spans="1:7" x14ac:dyDescent="0.25">
      <c r="A161" s="128">
        <v>49310</v>
      </c>
      <c r="B161" s="129">
        <v>145</v>
      </c>
      <c r="C161" s="130">
        <v>82855.83</v>
      </c>
      <c r="D161" s="127">
        <v>207.1396</v>
      </c>
      <c r="E161" s="127">
        <v>0</v>
      </c>
      <c r="F161" s="127">
        <v>207.1396</v>
      </c>
      <c r="G161" s="131">
        <v>82855.83</v>
      </c>
    </row>
    <row r="162" spans="1:7" x14ac:dyDescent="0.25">
      <c r="A162" s="128">
        <v>49341</v>
      </c>
      <c r="B162" s="129">
        <v>146</v>
      </c>
      <c r="C162" s="130">
        <v>82855.83</v>
      </c>
      <c r="D162" s="127">
        <v>207.1396</v>
      </c>
      <c r="E162" s="127">
        <v>0</v>
      </c>
      <c r="F162" s="127">
        <v>207.1396</v>
      </c>
      <c r="G162" s="131">
        <v>82855.83</v>
      </c>
    </row>
    <row r="163" spans="1:7" x14ac:dyDescent="0.25">
      <c r="A163" s="128">
        <v>49369</v>
      </c>
      <c r="B163" s="129">
        <v>147</v>
      </c>
      <c r="C163" s="130">
        <v>82855.83</v>
      </c>
      <c r="D163" s="127">
        <v>207.1396</v>
      </c>
      <c r="E163" s="127">
        <v>0</v>
      </c>
      <c r="F163" s="127">
        <v>207.1396</v>
      </c>
      <c r="G163" s="131">
        <v>82855.83</v>
      </c>
    </row>
    <row r="164" spans="1:7" x14ac:dyDescent="0.25">
      <c r="A164" s="128">
        <v>49400</v>
      </c>
      <c r="B164" s="129">
        <v>148</v>
      </c>
      <c r="C164" s="130">
        <v>82855.83</v>
      </c>
      <c r="D164" s="127">
        <v>207.1396</v>
      </c>
      <c r="E164" s="127">
        <v>0</v>
      </c>
      <c r="F164" s="127">
        <v>207.1396</v>
      </c>
      <c r="G164" s="131">
        <v>82855.83</v>
      </c>
    </row>
    <row r="165" spans="1:7" x14ac:dyDescent="0.25">
      <c r="A165" s="128">
        <v>49430</v>
      </c>
      <c r="B165" s="129">
        <v>149</v>
      </c>
      <c r="C165" s="130">
        <v>82855.83</v>
      </c>
      <c r="D165" s="127">
        <v>207.1396</v>
      </c>
      <c r="E165" s="127">
        <v>0</v>
      </c>
      <c r="F165" s="127">
        <v>207.1396</v>
      </c>
      <c r="G165" s="131">
        <v>82855.83</v>
      </c>
    </row>
    <row r="166" spans="1:7" x14ac:dyDescent="0.25">
      <c r="A166" s="128">
        <v>49461</v>
      </c>
      <c r="B166" s="129">
        <v>150</v>
      </c>
      <c r="C166" s="130">
        <v>82855.83</v>
      </c>
      <c r="D166" s="127">
        <v>207.1396</v>
      </c>
      <c r="E166" s="127">
        <v>0</v>
      </c>
      <c r="F166" s="127">
        <v>207.1396</v>
      </c>
      <c r="G166" s="131">
        <v>82855.83</v>
      </c>
    </row>
    <row r="167" spans="1:7" x14ac:dyDescent="0.25">
      <c r="A167" s="128">
        <v>49491</v>
      </c>
      <c r="B167" s="129">
        <v>151</v>
      </c>
      <c r="C167" s="130">
        <v>82855.83</v>
      </c>
      <c r="D167" s="127">
        <v>207.1396</v>
      </c>
      <c r="E167" s="127">
        <v>0</v>
      </c>
      <c r="F167" s="127">
        <v>207.1396</v>
      </c>
      <c r="G167" s="131">
        <v>82855.83</v>
      </c>
    </row>
    <row r="168" spans="1:7" x14ac:dyDescent="0.25">
      <c r="A168" s="128">
        <v>49522</v>
      </c>
      <c r="B168" s="129">
        <v>152</v>
      </c>
      <c r="C168" s="130">
        <v>82855.83</v>
      </c>
      <c r="D168" s="127">
        <v>207.1396</v>
      </c>
      <c r="E168" s="127">
        <v>0</v>
      </c>
      <c r="F168" s="127">
        <v>207.1396</v>
      </c>
      <c r="G168" s="131">
        <v>82855.83</v>
      </c>
    </row>
    <row r="169" spans="1:7" x14ac:dyDescent="0.25">
      <c r="A169" s="128">
        <v>49553</v>
      </c>
      <c r="B169" s="129">
        <v>153</v>
      </c>
      <c r="C169" s="130">
        <v>82855.83</v>
      </c>
      <c r="D169" s="127">
        <v>207.1396</v>
      </c>
      <c r="E169" s="127">
        <v>0</v>
      </c>
      <c r="F169" s="127">
        <v>207.1396</v>
      </c>
      <c r="G169" s="131">
        <v>82855.83</v>
      </c>
    </row>
    <row r="170" spans="1:7" x14ac:dyDescent="0.25">
      <c r="A170" s="128">
        <v>49583</v>
      </c>
      <c r="B170" s="129">
        <v>154</v>
      </c>
      <c r="C170" s="130">
        <v>82855.83</v>
      </c>
      <c r="D170" s="127">
        <v>207.1396</v>
      </c>
      <c r="E170" s="127">
        <v>0</v>
      </c>
      <c r="F170" s="127">
        <v>207.1396</v>
      </c>
      <c r="G170" s="131">
        <v>82855.83</v>
      </c>
    </row>
    <row r="171" spans="1:7" x14ac:dyDescent="0.25">
      <c r="A171" s="128">
        <v>49614</v>
      </c>
      <c r="B171" s="129">
        <v>155</v>
      </c>
      <c r="C171" s="130">
        <v>82855.83</v>
      </c>
      <c r="D171" s="127">
        <v>207.1396</v>
      </c>
      <c r="E171" s="127">
        <v>0</v>
      </c>
      <c r="F171" s="127">
        <v>207.1396</v>
      </c>
      <c r="G171" s="131">
        <v>82855.83</v>
      </c>
    </row>
    <row r="172" spans="1:7" x14ac:dyDescent="0.25">
      <c r="A172" s="128">
        <v>49644</v>
      </c>
      <c r="B172" s="129">
        <v>156</v>
      </c>
      <c r="C172" s="130">
        <v>82855.83</v>
      </c>
      <c r="D172" s="127">
        <v>207.1396</v>
      </c>
      <c r="E172" s="127">
        <v>0</v>
      </c>
      <c r="F172" s="127">
        <v>207.1396</v>
      </c>
      <c r="G172" s="131">
        <v>82855.83</v>
      </c>
    </row>
    <row r="173" spans="1:7" x14ac:dyDescent="0.25">
      <c r="A173" s="128">
        <v>49675</v>
      </c>
      <c r="B173" s="129">
        <v>157</v>
      </c>
      <c r="C173" s="130">
        <v>82855.83</v>
      </c>
      <c r="D173" s="127">
        <v>207.1396</v>
      </c>
      <c r="E173" s="127">
        <v>0</v>
      </c>
      <c r="F173" s="127">
        <v>207.1396</v>
      </c>
      <c r="G173" s="131">
        <v>82855.83</v>
      </c>
    </row>
    <row r="174" spans="1:7" x14ac:dyDescent="0.25">
      <c r="A174" s="128">
        <v>49706</v>
      </c>
      <c r="B174" s="129">
        <v>158</v>
      </c>
      <c r="C174" s="130">
        <v>82855.83</v>
      </c>
      <c r="D174" s="127">
        <v>207.1396</v>
      </c>
      <c r="E174" s="127">
        <v>0</v>
      </c>
      <c r="F174" s="127">
        <v>207.1396</v>
      </c>
      <c r="G174" s="131">
        <v>82855.83</v>
      </c>
    </row>
    <row r="175" spans="1:7" x14ac:dyDescent="0.25">
      <c r="A175" s="128">
        <v>49735</v>
      </c>
      <c r="B175" s="129">
        <v>159</v>
      </c>
      <c r="C175" s="130">
        <v>82855.83</v>
      </c>
      <c r="D175" s="127">
        <v>207.1396</v>
      </c>
      <c r="E175" s="127">
        <v>0</v>
      </c>
      <c r="F175" s="127">
        <v>207.1396</v>
      </c>
      <c r="G175" s="131">
        <v>82855.83</v>
      </c>
    </row>
    <row r="176" spans="1:7" x14ac:dyDescent="0.25">
      <c r="A176" s="128">
        <v>49766</v>
      </c>
      <c r="B176" s="129">
        <v>160</v>
      </c>
      <c r="C176" s="130">
        <v>82855.83</v>
      </c>
      <c r="D176" s="127">
        <v>207.1396</v>
      </c>
      <c r="E176" s="127">
        <v>0</v>
      </c>
      <c r="F176" s="127">
        <v>207.1396</v>
      </c>
      <c r="G176" s="131">
        <v>82855.83</v>
      </c>
    </row>
    <row r="177" spans="1:7" x14ac:dyDescent="0.25">
      <c r="A177" s="128">
        <v>49796</v>
      </c>
      <c r="B177" s="129">
        <v>161</v>
      </c>
      <c r="C177" s="130">
        <v>82855.83</v>
      </c>
      <c r="D177" s="127">
        <v>207.1396</v>
      </c>
      <c r="E177" s="127">
        <v>0</v>
      </c>
      <c r="F177" s="127">
        <v>207.1396</v>
      </c>
      <c r="G177" s="131">
        <v>82855.83</v>
      </c>
    </row>
    <row r="178" spans="1:7" x14ac:dyDescent="0.25">
      <c r="A178" s="128">
        <v>49827</v>
      </c>
      <c r="B178" s="129">
        <v>162</v>
      </c>
      <c r="C178" s="130">
        <v>82855.83</v>
      </c>
      <c r="D178" s="127">
        <v>207.1396</v>
      </c>
      <c r="E178" s="127">
        <v>0</v>
      </c>
      <c r="F178" s="127">
        <v>207.1396</v>
      </c>
      <c r="G178" s="131">
        <v>82855.83</v>
      </c>
    </row>
    <row r="179" spans="1:7" x14ac:dyDescent="0.25">
      <c r="A179" s="128">
        <v>49857</v>
      </c>
      <c r="B179" s="129">
        <v>163</v>
      </c>
      <c r="C179" s="130">
        <v>82855.83</v>
      </c>
      <c r="D179" s="127">
        <v>207.1396</v>
      </c>
      <c r="E179" s="127">
        <v>0</v>
      </c>
      <c r="F179" s="127">
        <v>207.1396</v>
      </c>
      <c r="G179" s="131">
        <v>82855.83</v>
      </c>
    </row>
    <row r="180" spans="1:7" x14ac:dyDescent="0.25">
      <c r="A180" s="128">
        <v>49888</v>
      </c>
      <c r="B180" s="129">
        <v>164</v>
      </c>
      <c r="C180" s="130">
        <v>82855.83</v>
      </c>
      <c r="D180" s="127">
        <v>207.1396</v>
      </c>
      <c r="E180" s="127">
        <v>0</v>
      </c>
      <c r="F180" s="127">
        <v>207.1396</v>
      </c>
      <c r="G180" s="131">
        <v>82855.83</v>
      </c>
    </row>
    <row r="181" spans="1:7" x14ac:dyDescent="0.25">
      <c r="A181" s="128">
        <v>49919</v>
      </c>
      <c r="B181" s="129">
        <v>165</v>
      </c>
      <c r="C181" s="130">
        <v>82855.83</v>
      </c>
      <c r="D181" s="127">
        <v>207.1396</v>
      </c>
      <c r="E181" s="127">
        <v>0</v>
      </c>
      <c r="F181" s="127">
        <v>207.1396</v>
      </c>
      <c r="G181" s="131">
        <v>82855.83</v>
      </c>
    </row>
    <row r="182" spans="1:7" x14ac:dyDescent="0.25">
      <c r="A182" s="128">
        <v>49949</v>
      </c>
      <c r="B182" s="129">
        <v>166</v>
      </c>
      <c r="C182" s="130">
        <v>82855.83</v>
      </c>
      <c r="D182" s="127">
        <v>207.1396</v>
      </c>
      <c r="E182" s="127">
        <v>0</v>
      </c>
      <c r="F182" s="127">
        <v>207.1396</v>
      </c>
      <c r="G182" s="131">
        <v>82855.83</v>
      </c>
    </row>
    <row r="183" spans="1:7" x14ac:dyDescent="0.25">
      <c r="A183" s="128">
        <v>49980</v>
      </c>
      <c r="B183" s="129">
        <v>167</v>
      </c>
      <c r="C183" s="130">
        <v>82855.83</v>
      </c>
      <c r="D183" s="127">
        <v>207.1396</v>
      </c>
      <c r="E183" s="127">
        <v>0</v>
      </c>
      <c r="F183" s="127">
        <v>207.1396</v>
      </c>
      <c r="G183" s="131">
        <v>82855.83</v>
      </c>
    </row>
    <row r="184" spans="1:7" x14ac:dyDescent="0.25">
      <c r="A184" s="128">
        <v>50010</v>
      </c>
      <c r="B184" s="129">
        <v>168</v>
      </c>
      <c r="C184" s="130">
        <v>82855.83</v>
      </c>
      <c r="D184" s="127">
        <v>207.1396</v>
      </c>
      <c r="E184" s="127">
        <v>0</v>
      </c>
      <c r="F184" s="127">
        <v>207.1396</v>
      </c>
      <c r="G184" s="131">
        <v>82855.83</v>
      </c>
    </row>
    <row r="185" spans="1:7" x14ac:dyDescent="0.25">
      <c r="A185" s="128">
        <v>50041</v>
      </c>
      <c r="B185" s="129">
        <v>169</v>
      </c>
      <c r="C185" s="130">
        <v>82855.83</v>
      </c>
      <c r="D185" s="127">
        <v>207.1396</v>
      </c>
      <c r="E185" s="127">
        <v>0</v>
      </c>
      <c r="F185" s="127">
        <v>207.1396</v>
      </c>
      <c r="G185" s="131">
        <v>82855.83</v>
      </c>
    </row>
    <row r="186" spans="1:7" x14ac:dyDescent="0.25">
      <c r="A186" s="128">
        <v>50072</v>
      </c>
      <c r="B186" s="129">
        <v>170</v>
      </c>
      <c r="C186" s="130">
        <v>82855.83</v>
      </c>
      <c r="D186" s="127">
        <v>207.1396</v>
      </c>
      <c r="E186" s="127">
        <v>0</v>
      </c>
      <c r="F186" s="127">
        <v>207.1396</v>
      </c>
      <c r="G186" s="131">
        <v>82855.83</v>
      </c>
    </row>
    <row r="187" spans="1:7" x14ac:dyDescent="0.25">
      <c r="A187" s="128">
        <v>50100</v>
      </c>
      <c r="B187" s="129">
        <v>171</v>
      </c>
      <c r="C187" s="130">
        <v>82855.83</v>
      </c>
      <c r="D187" s="127">
        <v>207.1396</v>
      </c>
      <c r="E187" s="127">
        <v>0</v>
      </c>
      <c r="F187" s="127">
        <v>207.1396</v>
      </c>
      <c r="G187" s="131">
        <v>82855.83</v>
      </c>
    </row>
    <row r="188" spans="1:7" x14ac:dyDescent="0.25">
      <c r="A188" s="128">
        <v>50131</v>
      </c>
      <c r="B188" s="129">
        <v>172</v>
      </c>
      <c r="C188" s="130">
        <v>82855.83</v>
      </c>
      <c r="D188" s="127">
        <v>207.1396</v>
      </c>
      <c r="E188" s="127">
        <v>0</v>
      </c>
      <c r="F188" s="127">
        <v>207.1396</v>
      </c>
      <c r="G188" s="131">
        <v>82855.83</v>
      </c>
    </row>
    <row r="189" spans="1:7" x14ac:dyDescent="0.25">
      <c r="A189" s="128">
        <v>50161</v>
      </c>
      <c r="B189" s="129">
        <v>173</v>
      </c>
      <c r="C189" s="130">
        <v>82855.83</v>
      </c>
      <c r="D189" s="127">
        <v>207.1396</v>
      </c>
      <c r="E189" s="127">
        <v>0</v>
      </c>
      <c r="F189" s="127">
        <v>207.1396</v>
      </c>
      <c r="G189" s="131">
        <v>82855.83</v>
      </c>
    </row>
    <row r="190" spans="1:7" x14ac:dyDescent="0.25">
      <c r="A190" s="128">
        <v>50192</v>
      </c>
      <c r="B190" s="129">
        <v>174</v>
      </c>
      <c r="C190" s="130">
        <v>82855.83</v>
      </c>
      <c r="D190" s="127">
        <v>207.1396</v>
      </c>
      <c r="E190" s="127">
        <v>0</v>
      </c>
      <c r="F190" s="127">
        <v>207.1396</v>
      </c>
      <c r="G190" s="131">
        <v>82855.83</v>
      </c>
    </row>
    <row r="191" spans="1:7" x14ac:dyDescent="0.25">
      <c r="A191" s="128">
        <v>50222</v>
      </c>
      <c r="B191" s="129">
        <v>175</v>
      </c>
      <c r="C191" s="130">
        <v>82855.83</v>
      </c>
      <c r="D191" s="127">
        <v>207.1396</v>
      </c>
      <c r="E191" s="127">
        <v>0</v>
      </c>
      <c r="F191" s="127">
        <v>207.1396</v>
      </c>
      <c r="G191" s="131">
        <v>82855.83</v>
      </c>
    </row>
    <row r="192" spans="1:7" x14ac:dyDescent="0.25">
      <c r="A192" s="128">
        <v>50253</v>
      </c>
      <c r="B192" s="129">
        <v>176</v>
      </c>
      <c r="C192" s="130">
        <v>82855.83</v>
      </c>
      <c r="D192" s="127">
        <v>207.1396</v>
      </c>
      <c r="E192" s="127">
        <v>0</v>
      </c>
      <c r="F192" s="127">
        <v>207.1396</v>
      </c>
      <c r="G192" s="131">
        <v>82855.83</v>
      </c>
    </row>
    <row r="193" spans="1:7" x14ac:dyDescent="0.25">
      <c r="A193" s="128">
        <v>50284</v>
      </c>
      <c r="B193" s="129">
        <v>177</v>
      </c>
      <c r="C193" s="130">
        <v>82855.83</v>
      </c>
      <c r="D193" s="127">
        <v>207.1396</v>
      </c>
      <c r="E193" s="127">
        <v>0</v>
      </c>
      <c r="F193" s="127">
        <v>207.1396</v>
      </c>
      <c r="G193" s="131">
        <v>82855.83</v>
      </c>
    </row>
    <row r="194" spans="1:7" x14ac:dyDescent="0.25">
      <c r="A194" s="128">
        <v>50314</v>
      </c>
      <c r="B194" s="129">
        <v>178</v>
      </c>
      <c r="C194" s="130">
        <v>82855.83</v>
      </c>
      <c r="D194" s="127">
        <v>207.1396</v>
      </c>
      <c r="E194" s="127">
        <v>0</v>
      </c>
      <c r="F194" s="127">
        <v>207.1396</v>
      </c>
      <c r="G194" s="131">
        <v>82855.83</v>
      </c>
    </row>
    <row r="195" spans="1:7" x14ac:dyDescent="0.25">
      <c r="A195" s="128">
        <v>50345</v>
      </c>
      <c r="B195" s="129">
        <v>179</v>
      </c>
      <c r="C195" s="130">
        <v>82855.83</v>
      </c>
      <c r="D195" s="127">
        <v>207.1396</v>
      </c>
      <c r="E195" s="127">
        <v>0</v>
      </c>
      <c r="F195" s="127">
        <v>207.1396</v>
      </c>
      <c r="G195" s="131">
        <v>82855.83</v>
      </c>
    </row>
    <row r="196" spans="1:7" x14ac:dyDescent="0.25">
      <c r="A196" s="128">
        <v>50375</v>
      </c>
      <c r="B196" s="129">
        <v>180</v>
      </c>
      <c r="C196" s="130">
        <v>82855.83</v>
      </c>
      <c r="D196" s="127">
        <v>207.1396</v>
      </c>
      <c r="E196" s="127">
        <v>0</v>
      </c>
      <c r="F196" s="127">
        <v>207.1396</v>
      </c>
      <c r="G196" s="131">
        <v>82855.83</v>
      </c>
    </row>
    <row r="197" spans="1:7" x14ac:dyDescent="0.25">
      <c r="A197" s="128">
        <v>50406</v>
      </c>
      <c r="B197" s="129">
        <v>181</v>
      </c>
      <c r="C197" s="130">
        <v>82855.83</v>
      </c>
      <c r="D197" s="127">
        <v>207.1396</v>
      </c>
      <c r="E197" s="127">
        <v>0</v>
      </c>
      <c r="F197" s="127">
        <v>207.1396</v>
      </c>
      <c r="G197" s="131">
        <v>82855.83</v>
      </c>
    </row>
    <row r="198" spans="1:7" x14ac:dyDescent="0.25">
      <c r="A198" s="128">
        <v>50437</v>
      </c>
      <c r="B198" s="129">
        <v>182</v>
      </c>
      <c r="C198" s="130">
        <v>82855.83</v>
      </c>
      <c r="D198" s="127">
        <v>207.1396</v>
      </c>
      <c r="E198" s="127">
        <v>0</v>
      </c>
      <c r="F198" s="127">
        <v>207.1396</v>
      </c>
      <c r="G198" s="131">
        <v>82855.83</v>
      </c>
    </row>
    <row r="199" spans="1:7" x14ac:dyDescent="0.25">
      <c r="A199" s="128">
        <v>50465</v>
      </c>
      <c r="B199" s="129">
        <v>183</v>
      </c>
      <c r="C199" s="130">
        <v>82855.83</v>
      </c>
      <c r="D199" s="127">
        <v>207.1396</v>
      </c>
      <c r="E199" s="127">
        <v>0</v>
      </c>
      <c r="F199" s="127">
        <v>207.1396</v>
      </c>
      <c r="G199" s="131">
        <v>82855.83</v>
      </c>
    </row>
    <row r="200" spans="1:7" x14ac:dyDescent="0.25">
      <c r="A200" s="128">
        <v>50496</v>
      </c>
      <c r="B200" s="129">
        <v>184</v>
      </c>
      <c r="C200" s="130">
        <v>82855.83</v>
      </c>
      <c r="D200" s="127">
        <v>207.1396</v>
      </c>
      <c r="E200" s="127">
        <v>0</v>
      </c>
      <c r="F200" s="127">
        <v>207.1396</v>
      </c>
      <c r="G200" s="131">
        <v>82855.83</v>
      </c>
    </row>
    <row r="201" spans="1:7" x14ac:dyDescent="0.25">
      <c r="A201" s="128">
        <v>50526</v>
      </c>
      <c r="B201" s="129">
        <v>185</v>
      </c>
      <c r="C201" s="130">
        <v>82855.83</v>
      </c>
      <c r="D201" s="127">
        <v>207.1396</v>
      </c>
      <c r="E201" s="127">
        <v>0</v>
      </c>
      <c r="F201" s="127">
        <v>207.1396</v>
      </c>
      <c r="G201" s="131">
        <v>82855.83</v>
      </c>
    </row>
    <row r="202" spans="1:7" x14ac:dyDescent="0.25">
      <c r="A202" s="128">
        <v>50557</v>
      </c>
      <c r="B202" s="129">
        <v>186</v>
      </c>
      <c r="C202" s="130">
        <v>82855.83</v>
      </c>
      <c r="D202" s="127">
        <v>207.1396</v>
      </c>
      <c r="E202" s="127">
        <v>0</v>
      </c>
      <c r="F202" s="127">
        <v>207.1396</v>
      </c>
      <c r="G202" s="131">
        <v>82855.83</v>
      </c>
    </row>
    <row r="203" spans="1:7" x14ac:dyDescent="0.25">
      <c r="A203" s="128">
        <v>50587</v>
      </c>
      <c r="B203" s="129">
        <v>187</v>
      </c>
      <c r="C203" s="130">
        <v>82855.83</v>
      </c>
      <c r="D203" s="127">
        <v>207.1396</v>
      </c>
      <c r="E203" s="127">
        <v>0</v>
      </c>
      <c r="F203" s="127">
        <v>207.1396</v>
      </c>
      <c r="G203" s="131">
        <v>82855.83</v>
      </c>
    </row>
    <row r="204" spans="1:7" x14ac:dyDescent="0.25">
      <c r="A204" s="128">
        <v>50618</v>
      </c>
      <c r="B204" s="129">
        <v>188</v>
      </c>
      <c r="C204" s="130">
        <v>82855.83</v>
      </c>
      <c r="D204" s="127">
        <v>207.1396</v>
      </c>
      <c r="E204" s="127">
        <v>0</v>
      </c>
      <c r="F204" s="127">
        <v>207.1396</v>
      </c>
      <c r="G204" s="131">
        <v>82855.83</v>
      </c>
    </row>
    <row r="205" spans="1:7" x14ac:dyDescent="0.25">
      <c r="A205" s="128">
        <v>50649</v>
      </c>
      <c r="B205" s="129">
        <v>189</v>
      </c>
      <c r="C205" s="130">
        <v>82855.83</v>
      </c>
      <c r="D205" s="127">
        <v>207.1396</v>
      </c>
      <c r="E205" s="127">
        <v>0</v>
      </c>
      <c r="F205" s="127">
        <v>207.1396</v>
      </c>
      <c r="G205" s="131">
        <v>82855.83</v>
      </c>
    </row>
    <row r="206" spans="1:7" x14ac:dyDescent="0.25">
      <c r="A206" s="128">
        <v>50679</v>
      </c>
      <c r="B206" s="129">
        <v>190</v>
      </c>
      <c r="C206" s="130">
        <v>82855.83</v>
      </c>
      <c r="D206" s="127">
        <v>207.1396</v>
      </c>
      <c r="E206" s="127">
        <v>0</v>
      </c>
      <c r="F206" s="127">
        <v>207.1396</v>
      </c>
      <c r="G206" s="131">
        <v>82855.83</v>
      </c>
    </row>
    <row r="207" spans="1:7" x14ac:dyDescent="0.25">
      <c r="A207" s="128">
        <v>50710</v>
      </c>
      <c r="B207" s="129">
        <v>191</v>
      </c>
      <c r="C207" s="130">
        <v>82855.83</v>
      </c>
      <c r="D207" s="127">
        <v>207.1396</v>
      </c>
      <c r="E207" s="127">
        <v>0</v>
      </c>
      <c r="F207" s="127">
        <v>207.1396</v>
      </c>
      <c r="G207" s="131">
        <v>82855.83</v>
      </c>
    </row>
    <row r="208" spans="1:7" x14ac:dyDescent="0.25">
      <c r="A208" s="128">
        <v>50740</v>
      </c>
      <c r="B208" s="129">
        <v>192</v>
      </c>
      <c r="C208" s="130">
        <v>82855.83</v>
      </c>
      <c r="D208" s="127">
        <v>207.1396</v>
      </c>
      <c r="E208" s="127">
        <v>0</v>
      </c>
      <c r="F208" s="127">
        <v>207.1396</v>
      </c>
      <c r="G208" s="131">
        <v>82855.83</v>
      </c>
    </row>
    <row r="209" spans="1:7" x14ac:dyDescent="0.25">
      <c r="A209" s="128">
        <v>50771</v>
      </c>
      <c r="B209" s="129">
        <v>193</v>
      </c>
      <c r="C209" s="130">
        <v>82855.83</v>
      </c>
      <c r="D209" s="127">
        <v>207.1396</v>
      </c>
      <c r="E209" s="127">
        <v>0</v>
      </c>
      <c r="F209" s="127">
        <v>207.1396</v>
      </c>
      <c r="G209" s="131">
        <v>82855.83</v>
      </c>
    </row>
    <row r="210" spans="1:7" x14ac:dyDescent="0.25">
      <c r="A210" s="128">
        <v>50802</v>
      </c>
      <c r="B210" s="129">
        <v>194</v>
      </c>
      <c r="C210" s="130">
        <v>82855.83</v>
      </c>
      <c r="D210" s="127">
        <v>207.1396</v>
      </c>
      <c r="E210" s="127">
        <v>0</v>
      </c>
      <c r="F210" s="127">
        <v>207.1396</v>
      </c>
      <c r="G210" s="131">
        <v>82855.83</v>
      </c>
    </row>
    <row r="211" spans="1:7" x14ac:dyDescent="0.25">
      <c r="A211" s="128">
        <v>50830</v>
      </c>
      <c r="B211" s="129">
        <v>195</v>
      </c>
      <c r="C211" s="130">
        <v>82855.83</v>
      </c>
      <c r="D211" s="127">
        <v>207.1396</v>
      </c>
      <c r="E211" s="127">
        <v>0</v>
      </c>
      <c r="F211" s="127">
        <v>207.1396</v>
      </c>
      <c r="G211" s="131">
        <v>82855.83</v>
      </c>
    </row>
    <row r="212" spans="1:7" x14ac:dyDescent="0.25">
      <c r="A212" s="128">
        <v>50861</v>
      </c>
      <c r="B212" s="129">
        <v>196</v>
      </c>
      <c r="C212" s="130">
        <v>82855.83</v>
      </c>
      <c r="D212" s="127">
        <v>207.1396</v>
      </c>
      <c r="E212" s="127">
        <v>0</v>
      </c>
      <c r="F212" s="127">
        <v>207.1396</v>
      </c>
      <c r="G212" s="131">
        <v>82855.83</v>
      </c>
    </row>
    <row r="213" spans="1:7" x14ac:dyDescent="0.25">
      <c r="A213" s="128">
        <v>50891</v>
      </c>
      <c r="B213" s="129">
        <v>197</v>
      </c>
      <c r="C213" s="130">
        <v>82855.83</v>
      </c>
      <c r="D213" s="127">
        <v>207.1396</v>
      </c>
      <c r="E213" s="127">
        <v>0</v>
      </c>
      <c r="F213" s="127">
        <v>207.1396</v>
      </c>
      <c r="G213" s="131">
        <v>82855.83</v>
      </c>
    </row>
    <row r="214" spans="1:7" x14ac:dyDescent="0.25">
      <c r="A214" s="128">
        <v>50922</v>
      </c>
      <c r="B214" s="129">
        <v>198</v>
      </c>
      <c r="C214" s="130">
        <v>82855.83</v>
      </c>
      <c r="D214" s="127">
        <v>207.1396</v>
      </c>
      <c r="E214" s="127">
        <v>0</v>
      </c>
      <c r="F214" s="127">
        <v>207.1396</v>
      </c>
      <c r="G214" s="131">
        <v>82855.83</v>
      </c>
    </row>
    <row r="215" spans="1:7" x14ac:dyDescent="0.25">
      <c r="A215" s="128">
        <v>50952</v>
      </c>
      <c r="B215" s="129">
        <v>199</v>
      </c>
      <c r="C215" s="130">
        <v>82855.83</v>
      </c>
      <c r="D215" s="127">
        <v>207.1396</v>
      </c>
      <c r="E215" s="127">
        <v>0</v>
      </c>
      <c r="F215" s="127">
        <v>207.1396</v>
      </c>
      <c r="G215" s="131">
        <v>82855.83</v>
      </c>
    </row>
    <row r="216" spans="1:7" x14ac:dyDescent="0.25">
      <c r="A216" s="128">
        <v>50983</v>
      </c>
      <c r="B216" s="129">
        <v>200</v>
      </c>
      <c r="C216" s="130">
        <v>82855.83</v>
      </c>
      <c r="D216" s="127">
        <v>207.1396</v>
      </c>
      <c r="E216" s="127">
        <v>0</v>
      </c>
      <c r="F216" s="127">
        <v>207.1396</v>
      </c>
      <c r="G216" s="131">
        <v>82855.83</v>
      </c>
    </row>
    <row r="217" spans="1:7" x14ac:dyDescent="0.25">
      <c r="A217" s="128">
        <v>51014</v>
      </c>
      <c r="B217" s="129">
        <v>201</v>
      </c>
      <c r="C217" s="130">
        <v>82855.83</v>
      </c>
      <c r="D217" s="127">
        <v>207.1396</v>
      </c>
      <c r="E217" s="127">
        <v>0</v>
      </c>
      <c r="F217" s="127">
        <v>207.1396</v>
      </c>
      <c r="G217" s="131">
        <v>82855.83</v>
      </c>
    </row>
    <row r="218" spans="1:7" x14ac:dyDescent="0.25">
      <c r="A218" s="128">
        <v>51044</v>
      </c>
      <c r="B218" s="129">
        <v>202</v>
      </c>
      <c r="C218" s="130">
        <v>82855.83</v>
      </c>
      <c r="D218" s="127">
        <v>207.1396</v>
      </c>
      <c r="E218" s="127">
        <v>0</v>
      </c>
      <c r="F218" s="127">
        <v>207.1396</v>
      </c>
      <c r="G218" s="131">
        <v>82855.83</v>
      </c>
    </row>
    <row r="219" spans="1:7" x14ac:dyDescent="0.25">
      <c r="A219" s="128">
        <v>51075</v>
      </c>
      <c r="B219" s="129">
        <v>203</v>
      </c>
      <c r="C219" s="130">
        <v>82855.83</v>
      </c>
      <c r="D219" s="127">
        <v>207.1396</v>
      </c>
      <c r="E219" s="127">
        <v>0</v>
      </c>
      <c r="F219" s="127">
        <v>207.1396</v>
      </c>
      <c r="G219" s="131">
        <v>82855.83</v>
      </c>
    </row>
    <row r="220" spans="1:7" x14ac:dyDescent="0.25">
      <c r="A220" s="128">
        <v>51105</v>
      </c>
      <c r="B220" s="129">
        <v>204</v>
      </c>
      <c r="C220" s="130">
        <v>82855.83</v>
      </c>
      <c r="D220" s="127">
        <v>207.1396</v>
      </c>
      <c r="E220" s="127">
        <v>0</v>
      </c>
      <c r="F220" s="127">
        <v>207.1396</v>
      </c>
      <c r="G220" s="131">
        <v>82855.83</v>
      </c>
    </row>
    <row r="221" spans="1:7" x14ac:dyDescent="0.25">
      <c r="A221" s="128">
        <v>51136</v>
      </c>
      <c r="B221" s="129">
        <v>205</v>
      </c>
      <c r="C221" s="130">
        <v>82855.83</v>
      </c>
      <c r="D221" s="127">
        <v>207.1396</v>
      </c>
      <c r="E221" s="127">
        <v>0</v>
      </c>
      <c r="F221" s="127">
        <v>207.1396</v>
      </c>
      <c r="G221" s="131">
        <v>82855.83</v>
      </c>
    </row>
    <row r="222" spans="1:7" x14ac:dyDescent="0.25">
      <c r="A222" s="128">
        <v>51167</v>
      </c>
      <c r="B222" s="129">
        <v>206</v>
      </c>
      <c r="C222" s="130">
        <v>82855.83</v>
      </c>
      <c r="D222" s="127">
        <v>207.1396</v>
      </c>
      <c r="E222" s="127">
        <v>0</v>
      </c>
      <c r="F222" s="127">
        <v>207.1396</v>
      </c>
      <c r="G222" s="131">
        <v>82855.83</v>
      </c>
    </row>
    <row r="223" spans="1:7" x14ac:dyDescent="0.25">
      <c r="A223" s="128">
        <v>51196</v>
      </c>
      <c r="B223" s="129">
        <v>207</v>
      </c>
      <c r="C223" s="130">
        <v>82855.83</v>
      </c>
      <c r="D223" s="127">
        <v>207.1396</v>
      </c>
      <c r="E223" s="127">
        <v>0</v>
      </c>
      <c r="F223" s="127">
        <v>207.1396</v>
      </c>
      <c r="G223" s="131">
        <v>82855.83</v>
      </c>
    </row>
    <row r="224" spans="1:7" x14ac:dyDescent="0.25">
      <c r="A224" s="128">
        <v>51227</v>
      </c>
      <c r="B224" s="129">
        <v>208</v>
      </c>
      <c r="C224" s="130">
        <v>82855.83</v>
      </c>
      <c r="D224" s="127">
        <v>207.1396</v>
      </c>
      <c r="E224" s="127">
        <v>0</v>
      </c>
      <c r="F224" s="127">
        <v>207.1396</v>
      </c>
      <c r="G224" s="131">
        <v>82855.83</v>
      </c>
    </row>
    <row r="225" spans="1:7" x14ac:dyDescent="0.25">
      <c r="A225" s="128">
        <v>51257</v>
      </c>
      <c r="B225" s="129">
        <v>209</v>
      </c>
      <c r="C225" s="130">
        <v>82855.83</v>
      </c>
      <c r="D225" s="127">
        <v>207.1396</v>
      </c>
      <c r="E225" s="127">
        <v>0</v>
      </c>
      <c r="F225" s="127">
        <v>207.1396</v>
      </c>
      <c r="G225" s="131">
        <v>82855.83</v>
      </c>
    </row>
    <row r="226" spans="1:7" x14ac:dyDescent="0.25">
      <c r="A226" s="128">
        <v>51288</v>
      </c>
      <c r="B226" s="129">
        <v>210</v>
      </c>
      <c r="C226" s="130">
        <v>82855.83</v>
      </c>
      <c r="D226" s="127">
        <v>207.1396</v>
      </c>
      <c r="E226" s="127">
        <v>0</v>
      </c>
      <c r="F226" s="127">
        <v>207.1396</v>
      </c>
      <c r="G226" s="131">
        <v>82855.83</v>
      </c>
    </row>
    <row r="227" spans="1:7" x14ac:dyDescent="0.25">
      <c r="A227" s="128">
        <v>51318</v>
      </c>
      <c r="B227" s="129">
        <v>211</v>
      </c>
      <c r="C227" s="130">
        <v>82855.83</v>
      </c>
      <c r="D227" s="127">
        <v>207.1396</v>
      </c>
      <c r="E227" s="127">
        <v>0</v>
      </c>
      <c r="F227" s="127">
        <v>207.1396</v>
      </c>
      <c r="G227" s="131">
        <v>82855.83</v>
      </c>
    </row>
    <row r="228" spans="1:7" x14ac:dyDescent="0.25">
      <c r="A228" s="128">
        <v>51349</v>
      </c>
      <c r="B228" s="129">
        <v>212</v>
      </c>
      <c r="C228" s="130">
        <v>82855.83</v>
      </c>
      <c r="D228" s="127">
        <v>207.1396</v>
      </c>
      <c r="E228" s="127">
        <v>0</v>
      </c>
      <c r="F228" s="127">
        <v>207.1396</v>
      </c>
      <c r="G228" s="131">
        <v>82855.83</v>
      </c>
    </row>
    <row r="229" spans="1:7" x14ac:dyDescent="0.25">
      <c r="A229" s="128">
        <v>51380</v>
      </c>
      <c r="B229" s="129">
        <v>213</v>
      </c>
      <c r="C229" s="130">
        <v>82855.83</v>
      </c>
      <c r="D229" s="127">
        <v>207.1396</v>
      </c>
      <c r="E229" s="127">
        <v>0</v>
      </c>
      <c r="F229" s="127">
        <v>207.1396</v>
      </c>
      <c r="G229" s="131">
        <v>82855.83</v>
      </c>
    </row>
    <row r="230" spans="1:7" x14ac:dyDescent="0.25">
      <c r="A230" s="128">
        <v>51410</v>
      </c>
      <c r="B230" s="129">
        <v>214</v>
      </c>
      <c r="C230" s="130">
        <v>82855.83</v>
      </c>
      <c r="D230" s="127">
        <v>207.1396</v>
      </c>
      <c r="E230" s="127">
        <v>0</v>
      </c>
      <c r="F230" s="127">
        <v>207.1396</v>
      </c>
      <c r="G230" s="131">
        <v>82855.83</v>
      </c>
    </row>
    <row r="231" spans="1:7" x14ac:dyDescent="0.25">
      <c r="A231" s="128">
        <v>51441</v>
      </c>
      <c r="B231" s="129">
        <v>215</v>
      </c>
      <c r="C231" s="130">
        <v>82855.83</v>
      </c>
      <c r="D231" s="127">
        <v>207.1396</v>
      </c>
      <c r="E231" s="127">
        <v>0</v>
      </c>
      <c r="F231" s="127">
        <v>207.1396</v>
      </c>
      <c r="G231" s="131">
        <v>82855.83</v>
      </c>
    </row>
    <row r="232" spans="1:7" x14ac:dyDescent="0.25">
      <c r="A232" s="128">
        <v>51471</v>
      </c>
      <c r="B232" s="129">
        <v>216</v>
      </c>
      <c r="C232" s="130">
        <v>82855.83</v>
      </c>
      <c r="D232" s="127">
        <v>207.1396</v>
      </c>
      <c r="E232" s="127">
        <v>0</v>
      </c>
      <c r="F232" s="127">
        <v>207.1396</v>
      </c>
      <c r="G232" s="131">
        <v>82855.83</v>
      </c>
    </row>
    <row r="233" spans="1:7" x14ac:dyDescent="0.25">
      <c r="A233" s="128">
        <v>51502</v>
      </c>
      <c r="B233" s="129">
        <v>217</v>
      </c>
      <c r="C233" s="130">
        <v>82855.83</v>
      </c>
      <c r="D233" s="127">
        <v>207.1396</v>
      </c>
      <c r="E233" s="127">
        <v>0</v>
      </c>
      <c r="F233" s="127">
        <v>207.1396</v>
      </c>
      <c r="G233" s="131">
        <v>82855.83</v>
      </c>
    </row>
    <row r="234" spans="1:7" x14ac:dyDescent="0.25">
      <c r="A234" s="128">
        <v>51533</v>
      </c>
      <c r="B234" s="129">
        <v>218</v>
      </c>
      <c r="C234" s="130">
        <v>82855.83</v>
      </c>
      <c r="D234" s="127">
        <v>207.1396</v>
      </c>
      <c r="E234" s="127">
        <v>0</v>
      </c>
      <c r="F234" s="127">
        <v>207.1396</v>
      </c>
      <c r="G234" s="131">
        <v>82855.83</v>
      </c>
    </row>
    <row r="235" spans="1:7" x14ac:dyDescent="0.25">
      <c r="A235" s="128">
        <v>51561</v>
      </c>
      <c r="B235" s="129">
        <v>219</v>
      </c>
      <c r="C235" s="130">
        <v>82855.83</v>
      </c>
      <c r="D235" s="127">
        <v>207.1396</v>
      </c>
      <c r="E235" s="127">
        <v>0</v>
      </c>
      <c r="F235" s="127">
        <v>207.1396</v>
      </c>
      <c r="G235" s="131">
        <v>82855.83</v>
      </c>
    </row>
    <row r="236" spans="1:7" x14ac:dyDescent="0.25">
      <c r="A236" s="128">
        <v>51592</v>
      </c>
      <c r="B236" s="129">
        <v>220</v>
      </c>
      <c r="C236" s="130">
        <v>82855.83</v>
      </c>
      <c r="D236" s="127">
        <v>207.1396</v>
      </c>
      <c r="E236" s="127">
        <v>0</v>
      </c>
      <c r="F236" s="127">
        <v>207.1396</v>
      </c>
      <c r="G236" s="131">
        <v>82855.83</v>
      </c>
    </row>
    <row r="237" spans="1:7" x14ac:dyDescent="0.25">
      <c r="A237" s="128">
        <v>51622</v>
      </c>
      <c r="B237" s="129">
        <v>221</v>
      </c>
      <c r="C237" s="130">
        <v>82855.83</v>
      </c>
      <c r="D237" s="127">
        <v>207.1396</v>
      </c>
      <c r="E237" s="127">
        <v>0</v>
      </c>
      <c r="F237" s="127">
        <v>207.1396</v>
      </c>
      <c r="G237" s="131">
        <v>82855.83</v>
      </c>
    </row>
    <row r="238" spans="1:7" x14ac:dyDescent="0.25">
      <c r="A238" s="128">
        <v>51653</v>
      </c>
      <c r="B238" s="129">
        <v>222</v>
      </c>
      <c r="C238" s="130">
        <v>82855.83</v>
      </c>
      <c r="D238" s="127">
        <v>207.1396</v>
      </c>
      <c r="E238" s="127">
        <v>0</v>
      </c>
      <c r="F238" s="127">
        <v>207.1396</v>
      </c>
      <c r="G238" s="131">
        <v>82855.83</v>
      </c>
    </row>
    <row r="239" spans="1:7" x14ac:dyDescent="0.25">
      <c r="A239" s="128">
        <v>51683</v>
      </c>
      <c r="B239" s="129">
        <v>223</v>
      </c>
      <c r="C239" s="130">
        <v>82855.83</v>
      </c>
      <c r="D239" s="127">
        <v>207.1396</v>
      </c>
      <c r="E239" s="127">
        <v>0</v>
      </c>
      <c r="F239" s="127">
        <v>207.1396</v>
      </c>
      <c r="G239" s="131">
        <v>82855.83</v>
      </c>
    </row>
    <row r="240" spans="1:7" x14ac:dyDescent="0.25">
      <c r="A240" s="128">
        <v>51714</v>
      </c>
      <c r="B240" s="129">
        <v>224</v>
      </c>
      <c r="C240" s="130">
        <v>82855.83</v>
      </c>
      <c r="D240" s="127">
        <v>207.1396</v>
      </c>
      <c r="E240" s="127">
        <v>0</v>
      </c>
      <c r="F240" s="127">
        <v>207.1396</v>
      </c>
      <c r="G240" s="131">
        <v>82855.83</v>
      </c>
    </row>
    <row r="241" spans="1:7" x14ac:dyDescent="0.25">
      <c r="A241" s="128">
        <v>51745</v>
      </c>
      <c r="B241" s="129">
        <v>225</v>
      </c>
      <c r="C241" s="130">
        <v>82855.83</v>
      </c>
      <c r="D241" s="127">
        <v>207.1396</v>
      </c>
      <c r="E241" s="127">
        <v>0</v>
      </c>
      <c r="F241" s="127">
        <v>207.1396</v>
      </c>
      <c r="G241" s="131">
        <v>82855.83</v>
      </c>
    </row>
    <row r="242" spans="1:7" x14ac:dyDescent="0.25">
      <c r="A242" s="128">
        <v>51775</v>
      </c>
      <c r="B242" s="129">
        <v>226</v>
      </c>
      <c r="C242" s="130">
        <v>82855.83</v>
      </c>
      <c r="D242" s="127">
        <v>207.1396</v>
      </c>
      <c r="E242" s="127">
        <v>0</v>
      </c>
      <c r="F242" s="127">
        <v>207.1396</v>
      </c>
      <c r="G242" s="131">
        <v>82855.83</v>
      </c>
    </row>
    <row r="243" spans="1:7" x14ac:dyDescent="0.25">
      <c r="A243" s="128">
        <v>51806</v>
      </c>
      <c r="B243" s="129">
        <v>227</v>
      </c>
      <c r="C243" s="130">
        <v>82855.83</v>
      </c>
      <c r="D243" s="127">
        <v>207.1396</v>
      </c>
      <c r="E243" s="127">
        <v>0</v>
      </c>
      <c r="F243" s="127">
        <v>207.1396</v>
      </c>
      <c r="G243" s="131">
        <v>82855.83</v>
      </c>
    </row>
    <row r="244" spans="1:7" x14ac:dyDescent="0.25">
      <c r="A244" s="128">
        <v>51836</v>
      </c>
      <c r="B244" s="129">
        <v>228</v>
      </c>
      <c r="C244" s="130">
        <v>82855.83</v>
      </c>
      <c r="D244" s="127">
        <v>207.1396</v>
      </c>
      <c r="E244" s="127">
        <v>0</v>
      </c>
      <c r="F244" s="127">
        <v>207.1396</v>
      </c>
      <c r="G244" s="131">
        <v>82855.83</v>
      </c>
    </row>
    <row r="245" spans="1:7" x14ac:dyDescent="0.25">
      <c r="A245" s="128">
        <v>51883</v>
      </c>
      <c r="B245" s="129">
        <v>229</v>
      </c>
      <c r="C245" s="130">
        <v>82855.83</v>
      </c>
      <c r="D245" s="127">
        <v>113.59268387096775</v>
      </c>
      <c r="E245" s="127">
        <v>0</v>
      </c>
      <c r="F245" s="127">
        <v>113.59268387096775</v>
      </c>
      <c r="G245" s="131">
        <v>82855.83</v>
      </c>
    </row>
    <row r="246" spans="1:7" x14ac:dyDescent="0.25">
      <c r="A246" s="128"/>
      <c r="B246" s="129"/>
      <c r="C246" s="130"/>
      <c r="D246" s="127"/>
      <c r="E246" s="127"/>
      <c r="F246" s="127"/>
      <c r="G246" s="131"/>
    </row>
    <row r="247" spans="1:7" x14ac:dyDescent="0.25">
      <c r="A247" s="128"/>
      <c r="B247" s="129"/>
      <c r="C247" s="130"/>
      <c r="D247" s="127"/>
      <c r="E247" s="127"/>
      <c r="F247" s="127"/>
      <c r="G247" s="131"/>
    </row>
    <row r="248" spans="1:7" x14ac:dyDescent="0.25">
      <c r="A248" s="128"/>
      <c r="B248" s="129"/>
      <c r="C248" s="130"/>
      <c r="D248" s="127"/>
      <c r="E248" s="127"/>
      <c r="F248" s="127"/>
      <c r="G248" s="131"/>
    </row>
    <row r="249" spans="1:7" x14ac:dyDescent="0.25">
      <c r="A249" s="128"/>
      <c r="B249" s="129"/>
      <c r="C249" s="130"/>
      <c r="D249" s="127"/>
      <c r="E249" s="127"/>
      <c r="F249" s="127"/>
      <c r="G249" s="131"/>
    </row>
    <row r="250" spans="1:7" x14ac:dyDescent="0.25">
      <c r="A250" s="128"/>
      <c r="B250" s="129"/>
      <c r="C250" s="130"/>
      <c r="D250" s="127"/>
      <c r="E250" s="127"/>
      <c r="F250" s="127"/>
      <c r="G250" s="131"/>
    </row>
    <row r="251" spans="1:7" x14ac:dyDescent="0.25">
      <c r="A251" s="128"/>
      <c r="B251" s="129"/>
      <c r="C251" s="130"/>
      <c r="D251" s="127"/>
      <c r="E251" s="127"/>
      <c r="F251" s="127"/>
      <c r="G251" s="131"/>
    </row>
    <row r="252" spans="1:7" x14ac:dyDescent="0.25">
      <c r="A252" s="128"/>
      <c r="B252" s="129"/>
      <c r="C252" s="130"/>
      <c r="D252" s="127"/>
      <c r="E252" s="127"/>
      <c r="F252" s="127"/>
      <c r="G252" s="131"/>
    </row>
    <row r="253" spans="1:7" x14ac:dyDescent="0.25">
      <c r="A253" s="128"/>
      <c r="B253" s="129"/>
      <c r="C253" s="130"/>
      <c r="D253" s="127"/>
      <c r="E253" s="127"/>
      <c r="F253" s="127"/>
      <c r="G253" s="131"/>
    </row>
    <row r="254" spans="1:7" x14ac:dyDescent="0.25">
      <c r="A254" s="128"/>
      <c r="B254" s="129"/>
      <c r="C254" s="130"/>
      <c r="D254" s="127"/>
      <c r="E254" s="127"/>
      <c r="F254" s="127"/>
      <c r="G254" s="131"/>
    </row>
    <row r="255" spans="1:7" x14ac:dyDescent="0.25">
      <c r="A255" s="128"/>
      <c r="B255" s="129"/>
      <c r="C255" s="130"/>
      <c r="D255" s="127"/>
      <c r="E255" s="127"/>
      <c r="F255" s="127"/>
      <c r="G255" s="131"/>
    </row>
    <row r="256" spans="1:7" x14ac:dyDescent="0.25">
      <c r="A256" s="128"/>
      <c r="B256" s="129"/>
      <c r="C256" s="130"/>
      <c r="D256" s="127"/>
      <c r="E256" s="127"/>
      <c r="F256" s="127"/>
      <c r="G256" s="131"/>
    </row>
    <row r="257" spans="1:7" x14ac:dyDescent="0.25">
      <c r="A257" s="128"/>
      <c r="B257" s="129"/>
      <c r="C257" s="130"/>
      <c r="D257" s="131"/>
      <c r="E257" s="131"/>
      <c r="F257" s="131"/>
      <c r="G257" s="131"/>
    </row>
    <row r="258" spans="1:7" x14ac:dyDescent="0.25">
      <c r="A258" s="128"/>
      <c r="B258" s="129"/>
      <c r="C258" s="130"/>
      <c r="D258" s="131"/>
      <c r="E258" s="131"/>
      <c r="F258" s="131"/>
      <c r="G258" s="131"/>
    </row>
    <row r="259" spans="1:7" x14ac:dyDescent="0.25">
      <c r="A259" s="128"/>
      <c r="B259" s="129"/>
      <c r="C259" s="130"/>
      <c r="D259" s="131"/>
      <c r="E259" s="131"/>
      <c r="F259" s="131"/>
      <c r="G259" s="131"/>
    </row>
    <row r="260" spans="1:7" x14ac:dyDescent="0.25">
      <c r="A260" s="128"/>
      <c r="B260" s="129"/>
      <c r="C260" s="130"/>
      <c r="D260" s="131"/>
      <c r="E260" s="131"/>
      <c r="F260" s="131"/>
      <c r="G260" s="131"/>
    </row>
    <row r="261" spans="1:7" x14ac:dyDescent="0.25">
      <c r="A261" s="128"/>
      <c r="B261" s="129"/>
      <c r="C261" s="130"/>
      <c r="D261" s="131"/>
      <c r="E261" s="131"/>
      <c r="F261" s="131"/>
      <c r="G261" s="131"/>
    </row>
    <row r="262" spans="1:7" x14ac:dyDescent="0.25">
      <c r="A262" s="128"/>
      <c r="B262" s="129"/>
      <c r="C262" s="130"/>
      <c r="D262" s="131"/>
      <c r="E262" s="131"/>
      <c r="F262" s="131"/>
      <c r="G262" s="131"/>
    </row>
    <row r="263" spans="1:7" x14ac:dyDescent="0.25">
      <c r="A263" s="128"/>
      <c r="B263" s="129"/>
      <c r="C263" s="130"/>
      <c r="D263" s="131"/>
      <c r="E263" s="131"/>
      <c r="F263" s="131"/>
      <c r="G263" s="131"/>
    </row>
    <row r="264" spans="1:7" x14ac:dyDescent="0.25">
      <c r="A264" s="128"/>
      <c r="B264" s="129"/>
      <c r="C264" s="130"/>
      <c r="D264" s="131"/>
      <c r="E264" s="131"/>
      <c r="F264" s="131"/>
      <c r="G264" s="131"/>
    </row>
    <row r="265" spans="1:7" x14ac:dyDescent="0.25">
      <c r="A265" s="128"/>
      <c r="B265" s="129"/>
      <c r="C265" s="130"/>
      <c r="D265" s="131"/>
      <c r="E265" s="131"/>
      <c r="F265" s="131"/>
      <c r="G265" s="131"/>
    </row>
    <row r="266" spans="1:7" x14ac:dyDescent="0.25">
      <c r="A266" s="128"/>
      <c r="B266" s="129"/>
      <c r="C266" s="130"/>
      <c r="D266" s="131"/>
      <c r="E266" s="131"/>
      <c r="F266" s="131"/>
      <c r="G266" s="131"/>
    </row>
    <row r="267" spans="1:7" x14ac:dyDescent="0.25">
      <c r="A267" s="128"/>
      <c r="B267" s="129"/>
      <c r="C267" s="130"/>
      <c r="D267" s="131"/>
      <c r="E267" s="131"/>
      <c r="F267" s="131"/>
      <c r="G267" s="131"/>
    </row>
    <row r="268" spans="1:7" x14ac:dyDescent="0.25">
      <c r="A268" s="128"/>
      <c r="B268" s="129"/>
      <c r="C268" s="130"/>
      <c r="D268" s="131"/>
      <c r="E268" s="131"/>
      <c r="F268" s="131"/>
      <c r="G268" s="131"/>
    </row>
    <row r="269" spans="1:7" x14ac:dyDescent="0.25">
      <c r="A269" s="128"/>
      <c r="B269" s="129"/>
      <c r="C269" s="130"/>
      <c r="D269" s="131"/>
      <c r="E269" s="131"/>
      <c r="F269" s="131"/>
      <c r="G269" s="131"/>
    </row>
    <row r="270" spans="1:7" x14ac:dyDescent="0.25">
      <c r="A270" s="128"/>
      <c r="B270" s="129"/>
      <c r="C270" s="130"/>
      <c r="D270" s="131"/>
      <c r="E270" s="131"/>
      <c r="F270" s="131"/>
      <c r="G270" s="131"/>
    </row>
    <row r="271" spans="1:7" x14ac:dyDescent="0.25">
      <c r="A271" s="128"/>
      <c r="B271" s="129"/>
      <c r="C271" s="130"/>
      <c r="D271" s="131"/>
      <c r="E271" s="131"/>
      <c r="F271" s="131"/>
      <c r="G271" s="131"/>
    </row>
    <row r="272" spans="1:7" x14ac:dyDescent="0.25">
      <c r="A272" s="128"/>
      <c r="B272" s="129"/>
      <c r="C272" s="130"/>
      <c r="D272" s="131"/>
      <c r="E272" s="131"/>
      <c r="F272" s="131"/>
      <c r="G272" s="131"/>
    </row>
    <row r="273" spans="1:7" x14ac:dyDescent="0.25">
      <c r="A273" s="128"/>
      <c r="B273" s="129"/>
      <c r="C273" s="130"/>
      <c r="D273" s="131"/>
      <c r="E273" s="131"/>
      <c r="F273" s="131"/>
      <c r="G273" s="131"/>
    </row>
    <row r="274" spans="1:7" x14ac:dyDescent="0.25">
      <c r="A274" s="128"/>
      <c r="B274" s="129"/>
      <c r="C274" s="130"/>
      <c r="D274" s="131"/>
      <c r="E274" s="131"/>
      <c r="F274" s="131"/>
      <c r="G274" s="131"/>
    </row>
    <row r="275" spans="1:7" x14ac:dyDescent="0.25">
      <c r="A275" s="128"/>
      <c r="B275" s="129"/>
      <c r="C275" s="130"/>
      <c r="D275" s="131"/>
      <c r="E275" s="131"/>
      <c r="F275" s="131"/>
      <c r="G275" s="131"/>
    </row>
    <row r="276" spans="1:7" x14ac:dyDescent="0.25">
      <c r="A276" s="128"/>
      <c r="B276" s="129"/>
      <c r="C276" s="130"/>
      <c r="D276" s="131"/>
      <c r="E276" s="131"/>
      <c r="F276" s="131"/>
      <c r="G276" s="131"/>
    </row>
    <row r="277" spans="1:7" x14ac:dyDescent="0.25">
      <c r="A277" s="128"/>
      <c r="B277" s="129"/>
      <c r="C277" s="130"/>
      <c r="D277" s="131"/>
      <c r="E277" s="131"/>
      <c r="F277" s="131"/>
      <c r="G277" s="131"/>
    </row>
    <row r="278" spans="1:7" x14ac:dyDescent="0.25">
      <c r="A278" s="128"/>
      <c r="B278" s="129"/>
      <c r="C278" s="130"/>
      <c r="D278" s="131"/>
      <c r="E278" s="131"/>
      <c r="F278" s="131"/>
      <c r="G278" s="131"/>
    </row>
    <row r="279" spans="1:7" x14ac:dyDescent="0.25">
      <c r="A279" s="128"/>
      <c r="B279" s="129"/>
      <c r="C279" s="130"/>
      <c r="D279" s="131"/>
      <c r="E279" s="131"/>
      <c r="F279" s="131"/>
      <c r="G279" s="131"/>
    </row>
    <row r="280" spans="1:7" x14ac:dyDescent="0.25">
      <c r="A280" s="128"/>
      <c r="B280" s="129"/>
      <c r="C280" s="130"/>
      <c r="D280" s="131"/>
      <c r="E280" s="131"/>
      <c r="F280" s="131"/>
      <c r="G280" s="131"/>
    </row>
    <row r="281" spans="1:7" x14ac:dyDescent="0.25">
      <c r="A281" s="128"/>
      <c r="B281" s="129"/>
      <c r="C281" s="130"/>
      <c r="D281" s="131"/>
      <c r="E281" s="131"/>
      <c r="F281" s="131"/>
      <c r="G281" s="131"/>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C3B67-E874-4543-AA02-78227FAE2BB5}">
  <sheetPr codeName="Sheet19"/>
  <dimension ref="A1:M257"/>
  <sheetViews>
    <sheetView topLeftCell="A3" workbookViewId="0">
      <selection activeCell="B4" sqref="B4"/>
    </sheetView>
  </sheetViews>
  <sheetFormatPr defaultColWidth="9.140625" defaultRowHeight="15" x14ac:dyDescent="0.25"/>
  <cols>
    <col min="1" max="1" width="9.140625" style="84"/>
    <col min="2" max="2" width="7.85546875" style="84" customWidth="1"/>
    <col min="3" max="3" width="14.7109375" style="84" customWidth="1"/>
    <col min="4" max="4" width="14.28515625" style="84" customWidth="1"/>
    <col min="5" max="7" width="14.7109375" style="84" customWidth="1"/>
    <col min="8" max="16384" width="9.140625" style="84"/>
  </cols>
  <sheetData>
    <row r="1" spans="1:13" x14ac:dyDescent="0.25">
      <c r="A1" s="82"/>
      <c r="B1" s="82"/>
      <c r="C1" s="82"/>
      <c r="D1" s="82"/>
      <c r="E1" s="82"/>
      <c r="F1" s="82"/>
      <c r="G1" s="83"/>
    </row>
    <row r="2" spans="1:13" x14ac:dyDescent="0.25">
      <c r="A2" s="82"/>
      <c r="B2" s="82"/>
      <c r="C2" s="82"/>
      <c r="D2" s="82"/>
      <c r="E2" s="82"/>
      <c r="F2" s="85"/>
      <c r="G2" s="86"/>
    </row>
    <row r="3" spans="1:13" x14ac:dyDescent="0.25">
      <c r="A3" s="82"/>
      <c r="B3" s="82"/>
      <c r="C3" s="82"/>
      <c r="D3" s="82"/>
      <c r="E3" s="82"/>
      <c r="F3" s="85"/>
      <c r="G3" s="86"/>
    </row>
    <row r="4" spans="1:13" ht="21" x14ac:dyDescent="0.35">
      <c r="A4" s="82"/>
      <c r="B4" s="133" t="s">
        <v>52</v>
      </c>
      <c r="C4" s="82"/>
      <c r="D4" s="82"/>
      <c r="E4" s="134"/>
      <c r="F4" s="135" t="s">
        <v>95</v>
      </c>
      <c r="G4" s="136"/>
      <c r="K4" s="137"/>
      <c r="L4" s="97"/>
    </row>
    <row r="5" spans="1:13" x14ac:dyDescent="0.25">
      <c r="A5" s="82"/>
      <c r="B5" s="82"/>
      <c r="C5" s="82"/>
      <c r="D5" s="82"/>
      <c r="E5" s="87"/>
      <c r="F5" s="98"/>
      <c r="G5" s="82"/>
      <c r="K5" s="138"/>
      <c r="L5" s="97"/>
    </row>
    <row r="6" spans="1:13" x14ac:dyDescent="0.25">
      <c r="A6" s="82"/>
      <c r="B6" s="139" t="s">
        <v>55</v>
      </c>
      <c r="C6" s="140"/>
      <c r="D6" s="141"/>
      <c r="E6" s="103">
        <v>44927</v>
      </c>
      <c r="F6" s="104"/>
      <c r="G6" s="82"/>
      <c r="K6" s="106"/>
      <c r="L6" s="106"/>
    </row>
    <row r="7" spans="1:13" x14ac:dyDescent="0.25">
      <c r="A7" s="82"/>
      <c r="B7" s="142" t="s">
        <v>57</v>
      </c>
      <c r="C7" s="129"/>
      <c r="E7" s="108">
        <v>229</v>
      </c>
      <c r="F7" s="109" t="s">
        <v>58</v>
      </c>
      <c r="G7" s="82"/>
      <c r="K7" s="111"/>
      <c r="L7" s="111"/>
    </row>
    <row r="8" spans="1:13" x14ac:dyDescent="0.25">
      <c r="A8" s="82"/>
      <c r="B8" s="142" t="s">
        <v>65</v>
      </c>
      <c r="C8" s="129"/>
      <c r="D8" s="143">
        <v>44926</v>
      </c>
      <c r="E8" s="156">
        <v>245658.70673585794</v>
      </c>
      <c r="F8" s="109" t="s">
        <v>61</v>
      </c>
      <c r="G8" s="144"/>
      <c r="K8" s="111"/>
      <c r="L8" s="111"/>
    </row>
    <row r="9" spans="1:13" x14ac:dyDescent="0.25">
      <c r="A9" s="82"/>
      <c r="B9" s="142" t="s">
        <v>66</v>
      </c>
      <c r="C9" s="129"/>
      <c r="D9" s="143">
        <v>51883</v>
      </c>
      <c r="E9" s="156">
        <v>36785.378333642402</v>
      </c>
      <c r="F9" s="109" t="s">
        <v>61</v>
      </c>
      <c r="G9" s="145"/>
      <c r="K9" s="111"/>
      <c r="L9" s="111"/>
    </row>
    <row r="10" spans="1:13" x14ac:dyDescent="0.25">
      <c r="A10" s="82"/>
      <c r="B10" s="119" t="s">
        <v>67</v>
      </c>
      <c r="C10" s="120"/>
      <c r="D10" s="121"/>
      <c r="E10" s="122">
        <v>0.03</v>
      </c>
      <c r="F10" s="123"/>
      <c r="G10" s="146"/>
      <c r="K10" s="111"/>
      <c r="L10" s="111"/>
      <c r="M10" s="117"/>
    </row>
    <row r="11" spans="1:13" x14ac:dyDescent="0.25">
      <c r="A11" s="82"/>
      <c r="B11" s="147"/>
      <c r="C11" s="129"/>
      <c r="E11" s="124"/>
      <c r="F11" s="108"/>
      <c r="G11" s="146"/>
      <c r="K11" s="111"/>
      <c r="L11" s="111"/>
      <c r="M11" s="117"/>
    </row>
    <row r="12" spans="1:13" x14ac:dyDescent="0.25">
      <c r="K12" s="111"/>
      <c r="L12" s="111"/>
      <c r="M12" s="117"/>
    </row>
    <row r="13" spans="1:13" ht="15.75" thickBot="1" x14ac:dyDescent="0.3">
      <c r="A13" s="148" t="s">
        <v>68</v>
      </c>
      <c r="B13" s="148" t="s">
        <v>69</v>
      </c>
      <c r="C13" s="148" t="s">
        <v>70</v>
      </c>
      <c r="D13" s="148" t="s">
        <v>71</v>
      </c>
      <c r="E13" s="148" t="s">
        <v>72</v>
      </c>
      <c r="F13" s="148" t="s">
        <v>73</v>
      </c>
      <c r="G13" s="148" t="s">
        <v>74</v>
      </c>
      <c r="K13" s="111"/>
      <c r="L13" s="111"/>
      <c r="M13" s="117"/>
    </row>
    <row r="14" spans="1:13" x14ac:dyDescent="0.25">
      <c r="A14" s="128">
        <v>44927</v>
      </c>
      <c r="B14" s="129">
        <v>1</v>
      </c>
      <c r="C14" s="130">
        <v>245658.70673585794</v>
      </c>
      <c r="D14" s="131">
        <v>614.1467668396449</v>
      </c>
      <c r="E14" s="131">
        <v>676.90548334652442</v>
      </c>
      <c r="F14" s="131">
        <v>1291.0522501861692</v>
      </c>
      <c r="G14" s="131">
        <v>244981.80125251142</v>
      </c>
      <c r="K14" s="111"/>
      <c r="L14" s="111"/>
      <c r="M14" s="117"/>
    </row>
    <row r="15" spans="1:13" x14ac:dyDescent="0.25">
      <c r="A15" s="128">
        <v>44958</v>
      </c>
      <c r="B15" s="129">
        <v>2</v>
      </c>
      <c r="C15" s="130">
        <v>244981.80125251142</v>
      </c>
      <c r="D15" s="131">
        <v>612.45450313127856</v>
      </c>
      <c r="E15" s="131">
        <v>678.59774705489065</v>
      </c>
      <c r="F15" s="131">
        <v>1291.0522501861692</v>
      </c>
      <c r="G15" s="131">
        <v>244303.20350545653</v>
      </c>
      <c r="K15" s="111"/>
      <c r="L15" s="111"/>
      <c r="M15" s="117"/>
    </row>
    <row r="16" spans="1:13" x14ac:dyDescent="0.25">
      <c r="A16" s="128">
        <v>44986</v>
      </c>
      <c r="B16" s="129">
        <v>3</v>
      </c>
      <c r="C16" s="130">
        <v>244303.20350545653</v>
      </c>
      <c r="D16" s="131">
        <v>610.75800876364133</v>
      </c>
      <c r="E16" s="131">
        <v>680.29424142252799</v>
      </c>
      <c r="F16" s="131">
        <v>1291.0522501861692</v>
      </c>
      <c r="G16" s="131">
        <v>243622.90926403401</v>
      </c>
      <c r="K16" s="111"/>
      <c r="L16" s="111"/>
      <c r="M16" s="117"/>
    </row>
    <row r="17" spans="1:13" x14ac:dyDescent="0.25">
      <c r="A17" s="128">
        <v>45017</v>
      </c>
      <c r="B17" s="129">
        <v>4</v>
      </c>
      <c r="C17" s="130">
        <v>243622.90926403401</v>
      </c>
      <c r="D17" s="131">
        <v>609.05727316008495</v>
      </c>
      <c r="E17" s="131">
        <v>681.99497702608426</v>
      </c>
      <c r="F17" s="131">
        <v>1291.0522501861692</v>
      </c>
      <c r="G17" s="131">
        <v>242940.91428700794</v>
      </c>
      <c r="K17" s="111"/>
      <c r="L17" s="111"/>
      <c r="M17" s="117"/>
    </row>
    <row r="18" spans="1:13" x14ac:dyDescent="0.25">
      <c r="A18" s="128">
        <v>45047</v>
      </c>
      <c r="B18" s="129">
        <v>5</v>
      </c>
      <c r="C18" s="130">
        <v>242940.91428700794</v>
      </c>
      <c r="D18" s="131">
        <v>607.35228571751975</v>
      </c>
      <c r="E18" s="131">
        <v>683.69996446864957</v>
      </c>
      <c r="F18" s="131">
        <v>1291.0522501861692</v>
      </c>
      <c r="G18" s="131">
        <v>242257.21432253928</v>
      </c>
      <c r="K18" s="111"/>
      <c r="L18" s="111"/>
      <c r="M18" s="117"/>
    </row>
    <row r="19" spans="1:13" x14ac:dyDescent="0.25">
      <c r="A19" s="128">
        <v>45078</v>
      </c>
      <c r="B19" s="129">
        <v>6</v>
      </c>
      <c r="C19" s="130">
        <v>242257.21432253928</v>
      </c>
      <c r="D19" s="131">
        <v>605.64303580634805</v>
      </c>
      <c r="E19" s="131">
        <v>685.40921437982104</v>
      </c>
      <c r="F19" s="131">
        <v>1291.0522501861692</v>
      </c>
      <c r="G19" s="131">
        <v>241571.80510815946</v>
      </c>
      <c r="K19" s="111"/>
      <c r="L19" s="111"/>
      <c r="M19" s="117"/>
    </row>
    <row r="20" spans="1:13" x14ac:dyDescent="0.25">
      <c r="A20" s="128">
        <v>45108</v>
      </c>
      <c r="B20" s="129">
        <v>7</v>
      </c>
      <c r="C20" s="130">
        <v>241571.80510815946</v>
      </c>
      <c r="D20" s="131">
        <v>603.92951277039856</v>
      </c>
      <c r="E20" s="131">
        <v>687.12273741577053</v>
      </c>
      <c r="F20" s="131">
        <v>1291.0522501861692</v>
      </c>
      <c r="G20" s="131">
        <v>240884.68237074369</v>
      </c>
      <c r="K20" s="111"/>
      <c r="L20" s="111"/>
      <c r="M20" s="117"/>
    </row>
    <row r="21" spans="1:13" x14ac:dyDescent="0.25">
      <c r="A21" s="128">
        <v>45139</v>
      </c>
      <c r="B21" s="129">
        <v>8</v>
      </c>
      <c r="C21" s="130">
        <v>240884.68237074369</v>
      </c>
      <c r="D21" s="131">
        <v>602.21170592685905</v>
      </c>
      <c r="E21" s="131">
        <v>688.84054425931004</v>
      </c>
      <c r="F21" s="131">
        <v>1291.0522501861692</v>
      </c>
      <c r="G21" s="131">
        <v>240195.84182648436</v>
      </c>
      <c r="K21" s="111"/>
      <c r="L21" s="111"/>
      <c r="M21" s="117"/>
    </row>
    <row r="22" spans="1:13" x14ac:dyDescent="0.25">
      <c r="A22" s="128">
        <v>45170</v>
      </c>
      <c r="B22" s="129">
        <v>9</v>
      </c>
      <c r="C22" s="130">
        <v>240195.84182648436</v>
      </c>
      <c r="D22" s="131">
        <v>600.4896045662108</v>
      </c>
      <c r="E22" s="131">
        <v>690.5626456199584</v>
      </c>
      <c r="F22" s="131">
        <v>1291.0522501861692</v>
      </c>
      <c r="G22" s="131">
        <v>239505.2791808644</v>
      </c>
      <c r="K22" s="111"/>
      <c r="L22" s="111"/>
      <c r="M22" s="117"/>
    </row>
    <row r="23" spans="1:13" x14ac:dyDescent="0.25">
      <c r="A23" s="128">
        <v>45200</v>
      </c>
      <c r="B23" s="129">
        <v>10</v>
      </c>
      <c r="C23" s="130">
        <v>239505.2791808644</v>
      </c>
      <c r="D23" s="131">
        <v>598.76319795216091</v>
      </c>
      <c r="E23" s="131">
        <v>692.2890522340083</v>
      </c>
      <c r="F23" s="131">
        <v>1291.0522501861692</v>
      </c>
      <c r="G23" s="131">
        <v>238812.99012863039</v>
      </c>
      <c r="K23" s="111"/>
      <c r="L23" s="111"/>
      <c r="M23" s="117"/>
    </row>
    <row r="24" spans="1:13" x14ac:dyDescent="0.25">
      <c r="A24" s="128">
        <v>45231</v>
      </c>
      <c r="B24" s="129">
        <v>11</v>
      </c>
      <c r="C24" s="130">
        <v>238812.99012863039</v>
      </c>
      <c r="D24" s="131">
        <v>597.03247532157593</v>
      </c>
      <c r="E24" s="131">
        <v>694.01977486459339</v>
      </c>
      <c r="F24" s="131">
        <v>1291.0522501861692</v>
      </c>
      <c r="G24" s="131">
        <v>238118.97035376579</v>
      </c>
    </row>
    <row r="25" spans="1:13" x14ac:dyDescent="0.25">
      <c r="A25" s="128">
        <v>45261</v>
      </c>
      <c r="B25" s="129">
        <v>12</v>
      </c>
      <c r="C25" s="130">
        <v>238118.97035376579</v>
      </c>
      <c r="D25" s="131">
        <v>595.29742588441445</v>
      </c>
      <c r="E25" s="131">
        <v>695.75482430175487</v>
      </c>
      <c r="F25" s="131">
        <v>1291.0522501861692</v>
      </c>
      <c r="G25" s="131">
        <v>237423.21552946404</v>
      </c>
    </row>
    <row r="26" spans="1:13" x14ac:dyDescent="0.25">
      <c r="A26" s="128">
        <v>45292</v>
      </c>
      <c r="B26" s="129">
        <v>13</v>
      </c>
      <c r="C26" s="130">
        <v>237423.21552946404</v>
      </c>
      <c r="D26" s="131">
        <v>593.55803882366001</v>
      </c>
      <c r="E26" s="131">
        <v>697.49421136250908</v>
      </c>
      <c r="F26" s="131">
        <v>1291.0522501861692</v>
      </c>
      <c r="G26" s="131">
        <v>236725.72131810154</v>
      </c>
    </row>
    <row r="27" spans="1:13" x14ac:dyDescent="0.25">
      <c r="A27" s="128">
        <v>45323</v>
      </c>
      <c r="B27" s="129">
        <v>14</v>
      </c>
      <c r="C27" s="130">
        <v>236725.72131810154</v>
      </c>
      <c r="D27" s="131">
        <v>591.81430329525381</v>
      </c>
      <c r="E27" s="131">
        <v>699.23794689091551</v>
      </c>
      <c r="F27" s="131">
        <v>1291.0522501861692</v>
      </c>
      <c r="G27" s="131">
        <v>236026.48337121063</v>
      </c>
    </row>
    <row r="28" spans="1:13" x14ac:dyDescent="0.25">
      <c r="A28" s="128">
        <v>45352</v>
      </c>
      <c r="B28" s="129">
        <v>15</v>
      </c>
      <c r="C28" s="130">
        <v>236026.48337121063</v>
      </c>
      <c r="D28" s="131">
        <v>590.06620842802647</v>
      </c>
      <c r="E28" s="131">
        <v>700.98604175814273</v>
      </c>
      <c r="F28" s="131">
        <v>1291.0522501861692</v>
      </c>
      <c r="G28" s="131">
        <v>235325.49732945248</v>
      </c>
    </row>
    <row r="29" spans="1:13" x14ac:dyDescent="0.25">
      <c r="A29" s="128">
        <v>45383</v>
      </c>
      <c r="B29" s="129">
        <v>16</v>
      </c>
      <c r="C29" s="130">
        <v>235325.49732945248</v>
      </c>
      <c r="D29" s="131">
        <v>588.31374332363112</v>
      </c>
      <c r="E29" s="131">
        <v>702.73850686253809</v>
      </c>
      <c r="F29" s="131">
        <v>1291.0522501861692</v>
      </c>
      <c r="G29" s="131">
        <v>234622.75882258994</v>
      </c>
    </row>
    <row r="30" spans="1:13" x14ac:dyDescent="0.25">
      <c r="A30" s="128">
        <v>45413</v>
      </c>
      <c r="B30" s="129">
        <v>17</v>
      </c>
      <c r="C30" s="130">
        <v>234622.75882258994</v>
      </c>
      <c r="D30" s="131">
        <v>586.55689705647478</v>
      </c>
      <c r="E30" s="131">
        <v>704.49535312969442</v>
      </c>
      <c r="F30" s="131">
        <v>1291.0522501861692</v>
      </c>
      <c r="G30" s="131">
        <v>233918.26346946025</v>
      </c>
    </row>
    <row r="31" spans="1:13" x14ac:dyDescent="0.25">
      <c r="A31" s="128">
        <v>45444</v>
      </c>
      <c r="B31" s="129">
        <v>18</v>
      </c>
      <c r="C31" s="130">
        <v>233918.26346946025</v>
      </c>
      <c r="D31" s="131">
        <v>584.79565867365056</v>
      </c>
      <c r="E31" s="131">
        <v>706.25659151251864</v>
      </c>
      <c r="F31" s="131">
        <v>1291.0522501861692</v>
      </c>
      <c r="G31" s="131">
        <v>233212.00687794772</v>
      </c>
    </row>
    <row r="32" spans="1:13" x14ac:dyDescent="0.25">
      <c r="A32" s="128">
        <v>45474</v>
      </c>
      <c r="B32" s="129">
        <v>19</v>
      </c>
      <c r="C32" s="130">
        <v>233212.00687794772</v>
      </c>
      <c r="D32" s="131">
        <v>583.03001719486917</v>
      </c>
      <c r="E32" s="131">
        <v>708.0222329912998</v>
      </c>
      <c r="F32" s="131">
        <v>1291.052250186169</v>
      </c>
      <c r="G32" s="131">
        <v>232503.98464495642</v>
      </c>
    </row>
    <row r="33" spans="1:7" x14ac:dyDescent="0.25">
      <c r="A33" s="128">
        <v>45505</v>
      </c>
      <c r="B33" s="129">
        <v>20</v>
      </c>
      <c r="C33" s="130">
        <v>232503.98464495642</v>
      </c>
      <c r="D33" s="131">
        <v>581.25996161239118</v>
      </c>
      <c r="E33" s="131">
        <v>709.79228857377825</v>
      </c>
      <c r="F33" s="131">
        <v>1291.0522501861694</v>
      </c>
      <c r="G33" s="131">
        <v>231794.19235638264</v>
      </c>
    </row>
    <row r="34" spans="1:7" x14ac:dyDescent="0.25">
      <c r="A34" s="128">
        <v>45536</v>
      </c>
      <c r="B34" s="129">
        <v>21</v>
      </c>
      <c r="C34" s="130">
        <v>231794.19235638264</v>
      </c>
      <c r="D34" s="131">
        <v>579.48548089095652</v>
      </c>
      <c r="E34" s="131">
        <v>711.56676929521257</v>
      </c>
      <c r="F34" s="131">
        <v>1291.0522501861692</v>
      </c>
      <c r="G34" s="131">
        <v>231082.62558708742</v>
      </c>
    </row>
    <row r="35" spans="1:7" x14ac:dyDescent="0.25">
      <c r="A35" s="128">
        <v>45566</v>
      </c>
      <c r="B35" s="129">
        <v>22</v>
      </c>
      <c r="C35" s="130">
        <v>231082.62558708742</v>
      </c>
      <c r="D35" s="131">
        <v>577.70656396771847</v>
      </c>
      <c r="E35" s="131">
        <v>713.34568621845074</v>
      </c>
      <c r="F35" s="131">
        <v>1291.0522501861692</v>
      </c>
      <c r="G35" s="131">
        <v>230369.27990086898</v>
      </c>
    </row>
    <row r="36" spans="1:7" x14ac:dyDescent="0.25">
      <c r="A36" s="128">
        <v>45597</v>
      </c>
      <c r="B36" s="129">
        <v>23</v>
      </c>
      <c r="C36" s="130">
        <v>230369.27990086898</v>
      </c>
      <c r="D36" s="131">
        <v>575.92319975217242</v>
      </c>
      <c r="E36" s="131">
        <v>715.12905043399678</v>
      </c>
      <c r="F36" s="131">
        <v>1291.0522501861692</v>
      </c>
      <c r="G36" s="131">
        <v>229654.15085043499</v>
      </c>
    </row>
    <row r="37" spans="1:7" x14ac:dyDescent="0.25">
      <c r="A37" s="128">
        <v>45627</v>
      </c>
      <c r="B37" s="129">
        <v>24</v>
      </c>
      <c r="C37" s="130">
        <v>229654.15085043499</v>
      </c>
      <c r="D37" s="131">
        <v>574.13537712608741</v>
      </c>
      <c r="E37" s="131">
        <v>716.91687306008191</v>
      </c>
      <c r="F37" s="131">
        <v>1291.0522501861692</v>
      </c>
      <c r="G37" s="131">
        <v>228937.23397737491</v>
      </c>
    </row>
    <row r="38" spans="1:7" x14ac:dyDescent="0.25">
      <c r="A38" s="128">
        <v>45658</v>
      </c>
      <c r="B38" s="129">
        <v>25</v>
      </c>
      <c r="C38" s="130">
        <v>228937.23397737491</v>
      </c>
      <c r="D38" s="131">
        <v>572.34308494343725</v>
      </c>
      <c r="E38" s="131">
        <v>718.70916524273196</v>
      </c>
      <c r="F38" s="131">
        <v>1291.0522501861692</v>
      </c>
      <c r="G38" s="131">
        <v>228218.52481213218</v>
      </c>
    </row>
    <row r="39" spans="1:7" x14ac:dyDescent="0.25">
      <c r="A39" s="128">
        <v>45689</v>
      </c>
      <c r="B39" s="129">
        <v>26</v>
      </c>
      <c r="C39" s="130">
        <v>228218.52481213218</v>
      </c>
      <c r="D39" s="131">
        <v>570.54631203033057</v>
      </c>
      <c r="E39" s="131">
        <v>720.50593815583886</v>
      </c>
      <c r="F39" s="131">
        <v>1291.0522501861694</v>
      </c>
      <c r="G39" s="131">
        <v>227498.01887397634</v>
      </c>
    </row>
    <row r="40" spans="1:7" x14ac:dyDescent="0.25">
      <c r="A40" s="128">
        <v>45717</v>
      </c>
      <c r="B40" s="129">
        <v>27</v>
      </c>
      <c r="C40" s="130">
        <v>227498.01887397634</v>
      </c>
      <c r="D40" s="131">
        <v>568.74504718494086</v>
      </c>
      <c r="E40" s="131">
        <v>722.30720300122834</v>
      </c>
      <c r="F40" s="131">
        <v>1291.0522501861692</v>
      </c>
      <c r="G40" s="131">
        <v>226775.71167097511</v>
      </c>
    </row>
    <row r="41" spans="1:7" x14ac:dyDescent="0.25">
      <c r="A41" s="128">
        <v>45748</v>
      </c>
      <c r="B41" s="129">
        <v>28</v>
      </c>
      <c r="C41" s="130">
        <v>226775.71167097511</v>
      </c>
      <c r="D41" s="131">
        <v>566.9392791774377</v>
      </c>
      <c r="E41" s="131">
        <v>724.11297100873151</v>
      </c>
      <c r="F41" s="131">
        <v>1291.0522501861692</v>
      </c>
      <c r="G41" s="131">
        <v>226051.59869996639</v>
      </c>
    </row>
    <row r="42" spans="1:7" x14ac:dyDescent="0.25">
      <c r="A42" s="128">
        <v>45778</v>
      </c>
      <c r="B42" s="129">
        <v>29</v>
      </c>
      <c r="C42" s="130">
        <v>226051.59869996639</v>
      </c>
      <c r="D42" s="131">
        <v>565.12899674991593</v>
      </c>
      <c r="E42" s="131">
        <v>725.92325343625328</v>
      </c>
      <c r="F42" s="131">
        <v>1291.0522501861692</v>
      </c>
      <c r="G42" s="131">
        <v>225325.67544653013</v>
      </c>
    </row>
    <row r="43" spans="1:7" x14ac:dyDescent="0.25">
      <c r="A43" s="128">
        <v>45809</v>
      </c>
      <c r="B43" s="129">
        <v>30</v>
      </c>
      <c r="C43" s="130">
        <v>225325.67544653013</v>
      </c>
      <c r="D43" s="131">
        <v>563.31418861632528</v>
      </c>
      <c r="E43" s="131">
        <v>727.73806156984404</v>
      </c>
      <c r="F43" s="131">
        <v>1291.0522501861692</v>
      </c>
      <c r="G43" s="131">
        <v>224597.9373849603</v>
      </c>
    </row>
    <row r="44" spans="1:7" x14ac:dyDescent="0.25">
      <c r="A44" s="128">
        <v>45839</v>
      </c>
      <c r="B44" s="129">
        <v>31</v>
      </c>
      <c r="C44" s="130">
        <v>224597.9373849603</v>
      </c>
      <c r="D44" s="131">
        <v>561.49484346240069</v>
      </c>
      <c r="E44" s="131">
        <v>729.55740672376862</v>
      </c>
      <c r="F44" s="131">
        <v>1291.0522501861692</v>
      </c>
      <c r="G44" s="131">
        <v>223868.37997823654</v>
      </c>
    </row>
    <row r="45" spans="1:7" x14ac:dyDescent="0.25">
      <c r="A45" s="128">
        <v>45870</v>
      </c>
      <c r="B45" s="129">
        <v>32</v>
      </c>
      <c r="C45" s="130">
        <v>223868.37997823654</v>
      </c>
      <c r="D45" s="131">
        <v>559.67094994559113</v>
      </c>
      <c r="E45" s="131">
        <v>731.38130024057796</v>
      </c>
      <c r="F45" s="131">
        <v>1291.0522501861692</v>
      </c>
      <c r="G45" s="131">
        <v>223136.99867799596</v>
      </c>
    </row>
    <row r="46" spans="1:7" x14ac:dyDescent="0.25">
      <c r="A46" s="128">
        <v>45901</v>
      </c>
      <c r="B46" s="129">
        <v>33</v>
      </c>
      <c r="C46" s="130">
        <v>223136.99867799596</v>
      </c>
      <c r="D46" s="131">
        <v>557.84249669498979</v>
      </c>
      <c r="E46" s="131">
        <v>733.20975349117941</v>
      </c>
      <c r="F46" s="131">
        <v>1291.0522501861692</v>
      </c>
      <c r="G46" s="131">
        <v>222403.78892450477</v>
      </c>
    </row>
    <row r="47" spans="1:7" x14ac:dyDescent="0.25">
      <c r="A47" s="128">
        <v>45931</v>
      </c>
      <c r="B47" s="129">
        <v>34</v>
      </c>
      <c r="C47" s="130">
        <v>222403.78892450477</v>
      </c>
      <c r="D47" s="131">
        <v>556.00947231126179</v>
      </c>
      <c r="E47" s="131">
        <v>735.0427778749073</v>
      </c>
      <c r="F47" s="131">
        <v>1291.0522501861692</v>
      </c>
      <c r="G47" s="131">
        <v>221668.74614662986</v>
      </c>
    </row>
    <row r="48" spans="1:7" x14ac:dyDescent="0.25">
      <c r="A48" s="128">
        <v>45962</v>
      </c>
      <c r="B48" s="129">
        <v>35</v>
      </c>
      <c r="C48" s="130">
        <v>221668.74614662986</v>
      </c>
      <c r="D48" s="131">
        <v>554.17186536657459</v>
      </c>
      <c r="E48" s="131">
        <v>736.88038481959461</v>
      </c>
      <c r="F48" s="131">
        <v>1291.0522501861692</v>
      </c>
      <c r="G48" s="131">
        <v>220931.86576181027</v>
      </c>
    </row>
    <row r="49" spans="1:7" x14ac:dyDescent="0.25">
      <c r="A49" s="128">
        <v>45992</v>
      </c>
      <c r="B49" s="129">
        <v>36</v>
      </c>
      <c r="C49" s="130">
        <v>220931.86576181027</v>
      </c>
      <c r="D49" s="131">
        <v>552.3296644045256</v>
      </c>
      <c r="E49" s="131">
        <v>738.7225857816436</v>
      </c>
      <c r="F49" s="131">
        <v>1291.0522501861692</v>
      </c>
      <c r="G49" s="131">
        <v>220193.14317602862</v>
      </c>
    </row>
    <row r="50" spans="1:7" x14ac:dyDescent="0.25">
      <c r="A50" s="128">
        <v>46023</v>
      </c>
      <c r="B50" s="129">
        <v>37</v>
      </c>
      <c r="C50" s="130">
        <v>220193.14317602862</v>
      </c>
      <c r="D50" s="131">
        <v>550.48285794007154</v>
      </c>
      <c r="E50" s="131">
        <v>740.56939224609766</v>
      </c>
      <c r="F50" s="131">
        <v>1291.0522501861692</v>
      </c>
      <c r="G50" s="131">
        <v>219452.57378378251</v>
      </c>
    </row>
    <row r="51" spans="1:7" x14ac:dyDescent="0.25">
      <c r="A51" s="128">
        <v>46054</v>
      </c>
      <c r="B51" s="129">
        <v>38</v>
      </c>
      <c r="C51" s="130">
        <v>219452.57378378251</v>
      </c>
      <c r="D51" s="131">
        <v>548.63143445945627</v>
      </c>
      <c r="E51" s="131">
        <v>742.42081572671293</v>
      </c>
      <c r="F51" s="131">
        <v>1291.0522501861692</v>
      </c>
      <c r="G51" s="131">
        <v>218710.1529680558</v>
      </c>
    </row>
    <row r="52" spans="1:7" x14ac:dyDescent="0.25">
      <c r="A52" s="128">
        <v>46082</v>
      </c>
      <c r="B52" s="129">
        <v>39</v>
      </c>
      <c r="C52" s="130">
        <v>218710.1529680558</v>
      </c>
      <c r="D52" s="131">
        <v>546.77538242013941</v>
      </c>
      <c r="E52" s="131">
        <v>744.2768677660298</v>
      </c>
      <c r="F52" s="131">
        <v>1291.0522501861692</v>
      </c>
      <c r="G52" s="131">
        <v>217965.87610028978</v>
      </c>
    </row>
    <row r="53" spans="1:7" x14ac:dyDescent="0.25">
      <c r="A53" s="128">
        <v>46113</v>
      </c>
      <c r="B53" s="129">
        <v>40</v>
      </c>
      <c r="C53" s="130">
        <v>217965.87610028978</v>
      </c>
      <c r="D53" s="131">
        <v>544.91469025072433</v>
      </c>
      <c r="E53" s="131">
        <v>746.13755993544476</v>
      </c>
      <c r="F53" s="131">
        <v>1291.0522501861692</v>
      </c>
      <c r="G53" s="131">
        <v>217219.73854035433</v>
      </c>
    </row>
    <row r="54" spans="1:7" x14ac:dyDescent="0.25">
      <c r="A54" s="128">
        <v>46143</v>
      </c>
      <c r="B54" s="129">
        <v>41</v>
      </c>
      <c r="C54" s="130">
        <v>217219.73854035433</v>
      </c>
      <c r="D54" s="131">
        <v>543.0493463508858</v>
      </c>
      <c r="E54" s="131">
        <v>748.00290383528352</v>
      </c>
      <c r="F54" s="131">
        <v>1291.0522501861692</v>
      </c>
      <c r="G54" s="131">
        <v>216471.73563651904</v>
      </c>
    </row>
    <row r="55" spans="1:7" x14ac:dyDescent="0.25">
      <c r="A55" s="128">
        <v>46174</v>
      </c>
      <c r="B55" s="129">
        <v>42</v>
      </c>
      <c r="C55" s="130">
        <v>216471.73563651904</v>
      </c>
      <c r="D55" s="131">
        <v>541.17933909129749</v>
      </c>
      <c r="E55" s="131">
        <v>749.87291109487171</v>
      </c>
      <c r="F55" s="131">
        <v>1291.0522501861692</v>
      </c>
      <c r="G55" s="131">
        <v>215721.86272542417</v>
      </c>
    </row>
    <row r="56" spans="1:7" x14ac:dyDescent="0.25">
      <c r="A56" s="128">
        <v>46204</v>
      </c>
      <c r="B56" s="129">
        <v>43</v>
      </c>
      <c r="C56" s="130">
        <v>215721.86272542417</v>
      </c>
      <c r="D56" s="131">
        <v>539.30465681356031</v>
      </c>
      <c r="E56" s="131">
        <v>751.74759337260889</v>
      </c>
      <c r="F56" s="131">
        <v>1291.0522501861692</v>
      </c>
      <c r="G56" s="131">
        <v>214970.11513205158</v>
      </c>
    </row>
    <row r="57" spans="1:7" x14ac:dyDescent="0.25">
      <c r="A57" s="128">
        <v>46235</v>
      </c>
      <c r="B57" s="129">
        <v>44</v>
      </c>
      <c r="C57" s="130">
        <v>214970.11513205158</v>
      </c>
      <c r="D57" s="131">
        <v>537.42528783012892</v>
      </c>
      <c r="E57" s="131">
        <v>753.62696235604028</v>
      </c>
      <c r="F57" s="131">
        <v>1291.0522501861692</v>
      </c>
      <c r="G57" s="131">
        <v>214216.48816969554</v>
      </c>
    </row>
    <row r="58" spans="1:7" x14ac:dyDescent="0.25">
      <c r="A58" s="128">
        <v>46266</v>
      </c>
      <c r="B58" s="129">
        <v>45</v>
      </c>
      <c r="C58" s="130">
        <v>214216.48816969554</v>
      </c>
      <c r="D58" s="131">
        <v>535.54122042423876</v>
      </c>
      <c r="E58" s="131">
        <v>755.51102976193056</v>
      </c>
      <c r="F58" s="131">
        <v>1291.0522501861692</v>
      </c>
      <c r="G58" s="131">
        <v>213460.97713993362</v>
      </c>
    </row>
    <row r="59" spans="1:7" x14ac:dyDescent="0.25">
      <c r="A59" s="128">
        <v>46296</v>
      </c>
      <c r="B59" s="129">
        <v>46</v>
      </c>
      <c r="C59" s="130">
        <v>213460.97713993362</v>
      </c>
      <c r="D59" s="131">
        <v>533.65244284983396</v>
      </c>
      <c r="E59" s="131">
        <v>757.39980733633524</v>
      </c>
      <c r="F59" s="131">
        <v>1291.0522501861692</v>
      </c>
      <c r="G59" s="131">
        <v>212703.57733259728</v>
      </c>
    </row>
    <row r="60" spans="1:7" x14ac:dyDescent="0.25">
      <c r="A60" s="128">
        <v>46327</v>
      </c>
      <c r="B60" s="129">
        <v>47</v>
      </c>
      <c r="C60" s="130">
        <v>212703.57733259728</v>
      </c>
      <c r="D60" s="131">
        <v>531.75894333149313</v>
      </c>
      <c r="E60" s="131">
        <v>759.29330685467608</v>
      </c>
      <c r="F60" s="131">
        <v>1291.0522501861692</v>
      </c>
      <c r="G60" s="131">
        <v>211944.28402574261</v>
      </c>
    </row>
    <row r="61" spans="1:7" x14ac:dyDescent="0.25">
      <c r="A61" s="128">
        <v>46357</v>
      </c>
      <c r="B61" s="129">
        <v>48</v>
      </c>
      <c r="C61" s="130">
        <v>211944.28402574261</v>
      </c>
      <c r="D61" s="131">
        <v>529.86071006435645</v>
      </c>
      <c r="E61" s="131">
        <v>761.19154012181286</v>
      </c>
      <c r="F61" s="131">
        <v>1291.0522501861692</v>
      </c>
      <c r="G61" s="131">
        <v>211183.09248562081</v>
      </c>
    </row>
    <row r="62" spans="1:7" x14ac:dyDescent="0.25">
      <c r="A62" s="128">
        <v>46388</v>
      </c>
      <c r="B62" s="129">
        <v>49</v>
      </c>
      <c r="C62" s="130">
        <v>211183.09248562081</v>
      </c>
      <c r="D62" s="131">
        <v>527.95773121405182</v>
      </c>
      <c r="E62" s="131">
        <v>763.09451897211727</v>
      </c>
      <c r="F62" s="131">
        <v>1291.0522501861692</v>
      </c>
      <c r="G62" s="131">
        <v>210419.99796664869</v>
      </c>
    </row>
    <row r="63" spans="1:7" x14ac:dyDescent="0.25">
      <c r="A63" s="128">
        <v>46419</v>
      </c>
      <c r="B63" s="129">
        <v>50</v>
      </c>
      <c r="C63" s="130">
        <v>210419.99796664869</v>
      </c>
      <c r="D63" s="131">
        <v>526.04999491662147</v>
      </c>
      <c r="E63" s="131">
        <v>765.00225526954762</v>
      </c>
      <c r="F63" s="131">
        <v>1291.0522501861692</v>
      </c>
      <c r="G63" s="131">
        <v>209654.99571137913</v>
      </c>
    </row>
    <row r="64" spans="1:7" x14ac:dyDescent="0.25">
      <c r="A64" s="128">
        <v>46447</v>
      </c>
      <c r="B64" s="129">
        <v>51</v>
      </c>
      <c r="C64" s="130">
        <v>209654.99571137913</v>
      </c>
      <c r="D64" s="131">
        <v>524.13748927844767</v>
      </c>
      <c r="E64" s="131">
        <v>766.91476090772153</v>
      </c>
      <c r="F64" s="131">
        <v>1291.0522501861692</v>
      </c>
      <c r="G64" s="131">
        <v>208888.0809504714</v>
      </c>
    </row>
    <row r="65" spans="1:7" x14ac:dyDescent="0.25">
      <c r="A65" s="128">
        <v>46478</v>
      </c>
      <c r="B65" s="129">
        <v>52</v>
      </c>
      <c r="C65" s="130">
        <v>208888.0809504714</v>
      </c>
      <c r="D65" s="131">
        <v>522.22020237617835</v>
      </c>
      <c r="E65" s="131">
        <v>768.83204780999097</v>
      </c>
      <c r="F65" s="131">
        <v>1291.0522501861692</v>
      </c>
      <c r="G65" s="131">
        <v>208119.24890266141</v>
      </c>
    </row>
    <row r="66" spans="1:7" x14ac:dyDescent="0.25">
      <c r="A66" s="128">
        <v>46508</v>
      </c>
      <c r="B66" s="129">
        <v>53</v>
      </c>
      <c r="C66" s="130">
        <v>208119.24890266141</v>
      </c>
      <c r="D66" s="131">
        <v>520.29812225665341</v>
      </c>
      <c r="E66" s="131">
        <v>770.75412792951579</v>
      </c>
      <c r="F66" s="131">
        <v>1291.0522501861692</v>
      </c>
      <c r="G66" s="131">
        <v>207348.49477473189</v>
      </c>
    </row>
    <row r="67" spans="1:7" x14ac:dyDescent="0.25">
      <c r="A67" s="128">
        <v>46539</v>
      </c>
      <c r="B67" s="129">
        <v>54</v>
      </c>
      <c r="C67" s="130">
        <v>207348.49477473189</v>
      </c>
      <c r="D67" s="131">
        <v>518.37123693682963</v>
      </c>
      <c r="E67" s="131">
        <v>772.68101324933957</v>
      </c>
      <c r="F67" s="131">
        <v>1291.0522501861692</v>
      </c>
      <c r="G67" s="131">
        <v>206575.81376148257</v>
      </c>
    </row>
    <row r="68" spans="1:7" x14ac:dyDescent="0.25">
      <c r="A68" s="128">
        <v>46569</v>
      </c>
      <c r="B68" s="129">
        <v>55</v>
      </c>
      <c r="C68" s="130">
        <v>206575.81376148257</v>
      </c>
      <c r="D68" s="131">
        <v>516.43953440370626</v>
      </c>
      <c r="E68" s="131">
        <v>774.61271578246294</v>
      </c>
      <c r="F68" s="131">
        <v>1291.0522501861692</v>
      </c>
      <c r="G68" s="131">
        <v>205801.20104570012</v>
      </c>
    </row>
    <row r="69" spans="1:7" x14ac:dyDescent="0.25">
      <c r="A69" s="128">
        <v>46600</v>
      </c>
      <c r="B69" s="129">
        <v>56</v>
      </c>
      <c r="C69" s="130">
        <v>205801.20104570012</v>
      </c>
      <c r="D69" s="131">
        <v>514.50300261425014</v>
      </c>
      <c r="E69" s="131">
        <v>776.54924757191918</v>
      </c>
      <c r="F69" s="131">
        <v>1291.0522501861692</v>
      </c>
      <c r="G69" s="131">
        <v>205024.65179812821</v>
      </c>
    </row>
    <row r="70" spans="1:7" x14ac:dyDescent="0.25">
      <c r="A70" s="128">
        <v>46631</v>
      </c>
      <c r="B70" s="129">
        <v>57</v>
      </c>
      <c r="C70" s="130">
        <v>205024.65179812821</v>
      </c>
      <c r="D70" s="131">
        <v>512.56162949532029</v>
      </c>
      <c r="E70" s="131">
        <v>778.49062069084891</v>
      </c>
      <c r="F70" s="131">
        <v>1291.0522501861692</v>
      </c>
      <c r="G70" s="131">
        <v>204246.16117743737</v>
      </c>
    </row>
    <row r="71" spans="1:7" x14ac:dyDescent="0.25">
      <c r="A71" s="128">
        <v>46661</v>
      </c>
      <c r="B71" s="129">
        <v>58</v>
      </c>
      <c r="C71" s="130">
        <v>204246.16117743737</v>
      </c>
      <c r="D71" s="131">
        <v>510.61540294359321</v>
      </c>
      <c r="E71" s="131">
        <v>780.43684724257605</v>
      </c>
      <c r="F71" s="131">
        <v>1291.0522501861692</v>
      </c>
      <c r="G71" s="131">
        <v>203465.72433019479</v>
      </c>
    </row>
    <row r="72" spans="1:7" x14ac:dyDescent="0.25">
      <c r="A72" s="128">
        <v>46692</v>
      </c>
      <c r="B72" s="129">
        <v>59</v>
      </c>
      <c r="C72" s="130">
        <v>203465.72433019479</v>
      </c>
      <c r="D72" s="131">
        <v>508.66431082548667</v>
      </c>
      <c r="E72" s="131">
        <v>782.38793936068237</v>
      </c>
      <c r="F72" s="131">
        <v>1291.052250186169</v>
      </c>
      <c r="G72" s="131">
        <v>202683.3363908341</v>
      </c>
    </row>
    <row r="73" spans="1:7" x14ac:dyDescent="0.25">
      <c r="A73" s="128">
        <v>46722</v>
      </c>
      <c r="B73" s="129">
        <v>60</v>
      </c>
      <c r="C73" s="130">
        <v>202683.3363908341</v>
      </c>
      <c r="D73" s="131">
        <v>506.70834097708502</v>
      </c>
      <c r="E73" s="131">
        <v>784.34390920908425</v>
      </c>
      <c r="F73" s="131">
        <v>1291.0522501861692</v>
      </c>
      <c r="G73" s="131">
        <v>201898.99248162503</v>
      </c>
    </row>
    <row r="74" spans="1:7" x14ac:dyDescent="0.25">
      <c r="A74" s="128">
        <v>46753</v>
      </c>
      <c r="B74" s="129">
        <v>61</v>
      </c>
      <c r="C74" s="130">
        <v>201898.99248162503</v>
      </c>
      <c r="D74" s="131">
        <v>504.74748120406235</v>
      </c>
      <c r="E74" s="131">
        <v>786.30476898210691</v>
      </c>
      <c r="F74" s="131">
        <v>1291.0522501861692</v>
      </c>
      <c r="G74" s="131">
        <v>201112.68771264292</v>
      </c>
    </row>
    <row r="75" spans="1:7" x14ac:dyDescent="0.25">
      <c r="A75" s="128">
        <v>46784</v>
      </c>
      <c r="B75" s="129">
        <v>62</v>
      </c>
      <c r="C75" s="130">
        <v>201112.68771264292</v>
      </c>
      <c r="D75" s="131">
        <v>502.78171928160708</v>
      </c>
      <c r="E75" s="131">
        <v>788.27053090456218</v>
      </c>
      <c r="F75" s="131">
        <v>1291.0522501861692</v>
      </c>
      <c r="G75" s="131">
        <v>200324.41718173836</v>
      </c>
    </row>
    <row r="76" spans="1:7" x14ac:dyDescent="0.25">
      <c r="A76" s="128">
        <v>46813</v>
      </c>
      <c r="B76" s="129">
        <v>63</v>
      </c>
      <c r="C76" s="130">
        <v>200324.41718173836</v>
      </c>
      <c r="D76" s="131">
        <v>500.81104295434568</v>
      </c>
      <c r="E76" s="131">
        <v>790.24120723182364</v>
      </c>
      <c r="F76" s="131">
        <v>1291.0522501861692</v>
      </c>
      <c r="G76" s="131">
        <v>199534.17597450654</v>
      </c>
    </row>
    <row r="77" spans="1:7" x14ac:dyDescent="0.25">
      <c r="A77" s="128">
        <v>46844</v>
      </c>
      <c r="B77" s="129">
        <v>64</v>
      </c>
      <c r="C77" s="130">
        <v>199534.17597450654</v>
      </c>
      <c r="D77" s="131">
        <v>498.83543993626608</v>
      </c>
      <c r="E77" s="131">
        <v>792.21681024990312</v>
      </c>
      <c r="F77" s="131">
        <v>1291.0522501861692</v>
      </c>
      <c r="G77" s="131">
        <v>198741.95916425664</v>
      </c>
    </row>
    <row r="78" spans="1:7" x14ac:dyDescent="0.25">
      <c r="A78" s="128">
        <v>46874</v>
      </c>
      <c r="B78" s="129">
        <v>65</v>
      </c>
      <c r="C78" s="130">
        <v>198741.95916425664</v>
      </c>
      <c r="D78" s="131">
        <v>496.8548979106414</v>
      </c>
      <c r="E78" s="131">
        <v>794.19735227552781</v>
      </c>
      <c r="F78" s="131">
        <v>1291.0522501861692</v>
      </c>
      <c r="G78" s="131">
        <v>197947.76181198112</v>
      </c>
    </row>
    <row r="79" spans="1:7" x14ac:dyDescent="0.25">
      <c r="A79" s="128">
        <v>46905</v>
      </c>
      <c r="B79" s="129">
        <v>66</v>
      </c>
      <c r="C79" s="130">
        <v>197947.76181198112</v>
      </c>
      <c r="D79" s="131">
        <v>494.86940452995253</v>
      </c>
      <c r="E79" s="131">
        <v>796.18284565621673</v>
      </c>
      <c r="F79" s="131">
        <v>1291.0522501861692</v>
      </c>
      <c r="G79" s="131">
        <v>197151.57896632492</v>
      </c>
    </row>
    <row r="80" spans="1:7" x14ac:dyDescent="0.25">
      <c r="A80" s="128">
        <v>46935</v>
      </c>
      <c r="B80" s="129">
        <v>67</v>
      </c>
      <c r="C80" s="130">
        <v>197151.57896632492</v>
      </c>
      <c r="D80" s="131">
        <v>492.87894741581192</v>
      </c>
      <c r="E80" s="131">
        <v>798.17330277035717</v>
      </c>
      <c r="F80" s="131">
        <v>1291.0522501861692</v>
      </c>
      <c r="G80" s="131">
        <v>196353.40566355456</v>
      </c>
    </row>
    <row r="81" spans="1:7" x14ac:dyDescent="0.25">
      <c r="A81" s="128">
        <v>46966</v>
      </c>
      <c r="B81" s="129">
        <v>68</v>
      </c>
      <c r="C81" s="130">
        <v>196353.40566355456</v>
      </c>
      <c r="D81" s="131">
        <v>490.8835141588861</v>
      </c>
      <c r="E81" s="131">
        <v>800.16873602728322</v>
      </c>
      <c r="F81" s="131">
        <v>1291.0522501861692</v>
      </c>
      <c r="G81" s="131">
        <v>195553.23692752726</v>
      </c>
    </row>
    <row r="82" spans="1:7" x14ac:dyDescent="0.25">
      <c r="A82" s="128">
        <v>46997</v>
      </c>
      <c r="B82" s="129">
        <v>69</v>
      </c>
      <c r="C82" s="130">
        <v>195553.23692752726</v>
      </c>
      <c r="D82" s="131">
        <v>488.88309231881789</v>
      </c>
      <c r="E82" s="131">
        <v>802.16915786735137</v>
      </c>
      <c r="F82" s="131">
        <v>1291.0522501861692</v>
      </c>
      <c r="G82" s="131">
        <v>194751.06776965992</v>
      </c>
    </row>
    <row r="83" spans="1:7" x14ac:dyDescent="0.25">
      <c r="A83" s="128">
        <v>47027</v>
      </c>
      <c r="B83" s="129">
        <v>70</v>
      </c>
      <c r="C83" s="130">
        <v>194751.06776965992</v>
      </c>
      <c r="D83" s="131">
        <v>486.87766942414942</v>
      </c>
      <c r="E83" s="131">
        <v>804.17458076201979</v>
      </c>
      <c r="F83" s="131">
        <v>1291.0522501861692</v>
      </c>
      <c r="G83" s="131">
        <v>193946.8931888979</v>
      </c>
    </row>
    <row r="84" spans="1:7" x14ac:dyDescent="0.25">
      <c r="A84" s="128">
        <v>47058</v>
      </c>
      <c r="B84" s="129">
        <v>71</v>
      </c>
      <c r="C84" s="130">
        <v>193946.8931888979</v>
      </c>
      <c r="D84" s="131">
        <v>484.86723297224444</v>
      </c>
      <c r="E84" s="131">
        <v>806.18501721392477</v>
      </c>
      <c r="F84" s="131">
        <v>1291.0522501861692</v>
      </c>
      <c r="G84" s="131">
        <v>193140.70817168397</v>
      </c>
    </row>
    <row r="85" spans="1:7" x14ac:dyDescent="0.25">
      <c r="A85" s="128">
        <v>47088</v>
      </c>
      <c r="B85" s="129">
        <v>72</v>
      </c>
      <c r="C85" s="130">
        <v>193140.70817168397</v>
      </c>
      <c r="D85" s="131">
        <v>482.85177042920958</v>
      </c>
      <c r="E85" s="131">
        <v>808.20047975695957</v>
      </c>
      <c r="F85" s="131">
        <v>1291.0522501861692</v>
      </c>
      <c r="G85" s="131">
        <v>192332.50769192702</v>
      </c>
    </row>
    <row r="86" spans="1:7" x14ac:dyDescent="0.25">
      <c r="A86" s="128">
        <v>47119</v>
      </c>
      <c r="B86" s="129">
        <v>73</v>
      </c>
      <c r="C86" s="130">
        <v>192332.50769192702</v>
      </c>
      <c r="D86" s="131">
        <v>480.83126922981728</v>
      </c>
      <c r="E86" s="131">
        <v>810.22098095635192</v>
      </c>
      <c r="F86" s="131">
        <v>1291.0522501861692</v>
      </c>
      <c r="G86" s="131">
        <v>191522.28671097066</v>
      </c>
    </row>
    <row r="87" spans="1:7" x14ac:dyDescent="0.25">
      <c r="A87" s="128">
        <v>47150</v>
      </c>
      <c r="B87" s="129">
        <v>74</v>
      </c>
      <c r="C87" s="130">
        <v>191522.28671097066</v>
      </c>
      <c r="D87" s="131">
        <v>478.80571677742637</v>
      </c>
      <c r="E87" s="131">
        <v>812.24653340874283</v>
      </c>
      <c r="F87" s="131">
        <v>1291.0522501861692</v>
      </c>
      <c r="G87" s="131">
        <v>190710.04017756192</v>
      </c>
    </row>
    <row r="88" spans="1:7" x14ac:dyDescent="0.25">
      <c r="A88" s="128">
        <v>47178</v>
      </c>
      <c r="B88" s="129">
        <v>75</v>
      </c>
      <c r="C88" s="130">
        <v>190710.04017756192</v>
      </c>
      <c r="D88" s="131">
        <v>476.77510044390453</v>
      </c>
      <c r="E88" s="131">
        <v>814.27714974226478</v>
      </c>
      <c r="F88" s="131">
        <v>1291.0522501861692</v>
      </c>
      <c r="G88" s="131">
        <v>189895.76302781966</v>
      </c>
    </row>
    <row r="89" spans="1:7" x14ac:dyDescent="0.25">
      <c r="A89" s="128">
        <v>47209</v>
      </c>
      <c r="B89" s="129">
        <v>76</v>
      </c>
      <c r="C89" s="130">
        <v>189895.76302781966</v>
      </c>
      <c r="D89" s="131">
        <v>474.7394075695488</v>
      </c>
      <c r="E89" s="131">
        <v>816.3128426166204</v>
      </c>
      <c r="F89" s="131">
        <v>1291.0522501861692</v>
      </c>
      <c r="G89" s="131">
        <v>189079.45018520305</v>
      </c>
    </row>
    <row r="90" spans="1:7" x14ac:dyDescent="0.25">
      <c r="A90" s="128">
        <v>47239</v>
      </c>
      <c r="B90" s="129">
        <v>77</v>
      </c>
      <c r="C90" s="130">
        <v>189079.45018520305</v>
      </c>
      <c r="D90" s="131">
        <v>472.69862546300737</v>
      </c>
      <c r="E90" s="131">
        <v>818.35362472316194</v>
      </c>
      <c r="F90" s="131">
        <v>1291.0522501861692</v>
      </c>
      <c r="G90" s="131">
        <v>188261.0965604799</v>
      </c>
    </row>
    <row r="91" spans="1:7" x14ac:dyDescent="0.25">
      <c r="A91" s="128">
        <v>47270</v>
      </c>
      <c r="B91" s="129">
        <v>78</v>
      </c>
      <c r="C91" s="130">
        <v>188261.0965604799</v>
      </c>
      <c r="D91" s="131">
        <v>470.65274140119936</v>
      </c>
      <c r="E91" s="131">
        <v>820.39950878496984</v>
      </c>
      <c r="F91" s="131">
        <v>1291.0522501861692</v>
      </c>
      <c r="G91" s="131">
        <v>187440.69705169494</v>
      </c>
    </row>
    <row r="92" spans="1:7" x14ac:dyDescent="0.25">
      <c r="A92" s="128">
        <v>47300</v>
      </c>
      <c r="B92" s="129">
        <v>79</v>
      </c>
      <c r="C92" s="130">
        <v>187440.69705169494</v>
      </c>
      <c r="D92" s="131">
        <v>468.60174262923692</v>
      </c>
      <c r="E92" s="131">
        <v>822.45050755693228</v>
      </c>
      <c r="F92" s="131">
        <v>1291.0522501861692</v>
      </c>
      <c r="G92" s="131">
        <v>186618.246544138</v>
      </c>
    </row>
    <row r="93" spans="1:7" x14ac:dyDescent="0.25">
      <c r="A93" s="128">
        <v>47331</v>
      </c>
      <c r="B93" s="129">
        <v>80</v>
      </c>
      <c r="C93" s="130">
        <v>186618.246544138</v>
      </c>
      <c r="D93" s="131">
        <v>466.54561636034458</v>
      </c>
      <c r="E93" s="131">
        <v>824.50663382582457</v>
      </c>
      <c r="F93" s="131">
        <v>1291.0522501861692</v>
      </c>
      <c r="G93" s="131">
        <v>185793.73991031217</v>
      </c>
    </row>
    <row r="94" spans="1:7" x14ac:dyDescent="0.25">
      <c r="A94" s="128">
        <v>47362</v>
      </c>
      <c r="B94" s="129">
        <v>81</v>
      </c>
      <c r="C94" s="130">
        <v>185793.73991031217</v>
      </c>
      <c r="D94" s="131">
        <v>464.48434977578006</v>
      </c>
      <c r="E94" s="131">
        <v>826.56790041038914</v>
      </c>
      <c r="F94" s="131">
        <v>1291.0522501861692</v>
      </c>
      <c r="G94" s="131">
        <v>184967.17200990178</v>
      </c>
    </row>
    <row r="95" spans="1:7" x14ac:dyDescent="0.25">
      <c r="A95" s="128">
        <v>47392</v>
      </c>
      <c r="B95" s="129">
        <v>82</v>
      </c>
      <c r="C95" s="130">
        <v>184967.17200990178</v>
      </c>
      <c r="D95" s="131">
        <v>462.41793002475413</v>
      </c>
      <c r="E95" s="131">
        <v>828.63432016141508</v>
      </c>
      <c r="F95" s="131">
        <v>1291.0522501861692</v>
      </c>
      <c r="G95" s="131">
        <v>184138.53768974036</v>
      </c>
    </row>
    <row r="96" spans="1:7" x14ac:dyDescent="0.25">
      <c r="A96" s="128">
        <v>47423</v>
      </c>
      <c r="B96" s="129">
        <v>83</v>
      </c>
      <c r="C96" s="130">
        <v>184138.53768974036</v>
      </c>
      <c r="D96" s="131">
        <v>460.34634422435056</v>
      </c>
      <c r="E96" s="131">
        <v>830.70590596181864</v>
      </c>
      <c r="F96" s="131">
        <v>1291.0522501861692</v>
      </c>
      <c r="G96" s="131">
        <v>183307.83178377856</v>
      </c>
    </row>
    <row r="97" spans="1:7" x14ac:dyDescent="0.25">
      <c r="A97" s="128">
        <v>47453</v>
      </c>
      <c r="B97" s="129">
        <v>84</v>
      </c>
      <c r="C97" s="130">
        <v>183307.83178377856</v>
      </c>
      <c r="D97" s="131">
        <v>458.26957945944605</v>
      </c>
      <c r="E97" s="131">
        <v>832.78267072672315</v>
      </c>
      <c r="F97" s="131">
        <v>1291.0522501861692</v>
      </c>
      <c r="G97" s="131">
        <v>182475.04911305185</v>
      </c>
    </row>
    <row r="98" spans="1:7" x14ac:dyDescent="0.25">
      <c r="A98" s="128">
        <v>47484</v>
      </c>
      <c r="B98" s="129">
        <v>85</v>
      </c>
      <c r="C98" s="130">
        <v>182475.04911305185</v>
      </c>
      <c r="D98" s="131">
        <v>456.18762278262921</v>
      </c>
      <c r="E98" s="131">
        <v>834.86462740354011</v>
      </c>
      <c r="F98" s="131">
        <v>1291.0522501861692</v>
      </c>
      <c r="G98" s="131">
        <v>181640.18448564832</v>
      </c>
    </row>
    <row r="99" spans="1:7" x14ac:dyDescent="0.25">
      <c r="A99" s="128">
        <v>47515</v>
      </c>
      <c r="B99" s="129">
        <v>86</v>
      </c>
      <c r="C99" s="130">
        <v>181640.18448564832</v>
      </c>
      <c r="D99" s="131">
        <v>454.10046121412029</v>
      </c>
      <c r="E99" s="131">
        <v>836.9517889720488</v>
      </c>
      <c r="F99" s="131">
        <v>1291.0522501861692</v>
      </c>
      <c r="G99" s="131">
        <v>180803.23269667628</v>
      </c>
    </row>
    <row r="100" spans="1:7" x14ac:dyDescent="0.25">
      <c r="A100" s="128">
        <v>47543</v>
      </c>
      <c r="B100" s="129">
        <v>87</v>
      </c>
      <c r="C100" s="130">
        <v>180803.23269667628</v>
      </c>
      <c r="D100" s="131">
        <v>452.00808174169026</v>
      </c>
      <c r="E100" s="131">
        <v>839.04416844447906</v>
      </c>
      <c r="F100" s="131">
        <v>1291.0522501861692</v>
      </c>
      <c r="G100" s="131">
        <v>179964.18852823181</v>
      </c>
    </row>
    <row r="101" spans="1:7" x14ac:dyDescent="0.25">
      <c r="A101" s="128">
        <v>47574</v>
      </c>
      <c r="B101" s="129">
        <v>88</v>
      </c>
      <c r="C101" s="130">
        <v>179964.18852823181</v>
      </c>
      <c r="D101" s="131">
        <v>449.91047132057895</v>
      </c>
      <c r="E101" s="131">
        <v>841.14177886559014</v>
      </c>
      <c r="F101" s="131">
        <v>1291.0522501861692</v>
      </c>
      <c r="G101" s="131">
        <v>179123.04674936621</v>
      </c>
    </row>
    <row r="102" spans="1:7" x14ac:dyDescent="0.25">
      <c r="A102" s="128">
        <v>47604</v>
      </c>
      <c r="B102" s="129">
        <v>89</v>
      </c>
      <c r="C102" s="130">
        <v>179123.04674936621</v>
      </c>
      <c r="D102" s="131">
        <v>447.80761687341504</v>
      </c>
      <c r="E102" s="131">
        <v>843.24463331275422</v>
      </c>
      <c r="F102" s="131">
        <v>1291.0522501861692</v>
      </c>
      <c r="G102" s="131">
        <v>178279.80211605347</v>
      </c>
    </row>
    <row r="103" spans="1:7" x14ac:dyDescent="0.25">
      <c r="A103" s="128">
        <v>47635</v>
      </c>
      <c r="B103" s="129">
        <v>90</v>
      </c>
      <c r="C103" s="130">
        <v>178279.80211605347</v>
      </c>
      <c r="D103" s="131">
        <v>445.69950529013317</v>
      </c>
      <c r="E103" s="131">
        <v>845.35274489603603</v>
      </c>
      <c r="F103" s="131">
        <v>1291.0522501861692</v>
      </c>
      <c r="G103" s="131">
        <v>177434.44937115745</v>
      </c>
    </row>
    <row r="104" spans="1:7" x14ac:dyDescent="0.25">
      <c r="A104" s="128">
        <v>47665</v>
      </c>
      <c r="B104" s="129">
        <v>91</v>
      </c>
      <c r="C104" s="130">
        <v>177434.44937115745</v>
      </c>
      <c r="D104" s="131">
        <v>443.58612342789314</v>
      </c>
      <c r="E104" s="131">
        <v>847.46612675827612</v>
      </c>
      <c r="F104" s="131">
        <v>1291.0522501861692</v>
      </c>
      <c r="G104" s="131">
        <v>176586.98324439916</v>
      </c>
    </row>
    <row r="105" spans="1:7" x14ac:dyDescent="0.25">
      <c r="A105" s="128">
        <v>47696</v>
      </c>
      <c r="B105" s="129">
        <v>92</v>
      </c>
      <c r="C105" s="130">
        <v>176586.98324439916</v>
      </c>
      <c r="D105" s="131">
        <v>441.46745811099731</v>
      </c>
      <c r="E105" s="131">
        <v>849.58479207517189</v>
      </c>
      <c r="F105" s="131">
        <v>1291.0522501861692</v>
      </c>
      <c r="G105" s="131">
        <v>175737.39845232398</v>
      </c>
    </row>
    <row r="106" spans="1:7" x14ac:dyDescent="0.25">
      <c r="A106" s="128">
        <v>47727</v>
      </c>
      <c r="B106" s="129">
        <v>93</v>
      </c>
      <c r="C106" s="130">
        <v>175737.39845232398</v>
      </c>
      <c r="D106" s="131">
        <v>439.34349613080951</v>
      </c>
      <c r="E106" s="131">
        <v>851.7087540553598</v>
      </c>
      <c r="F106" s="131">
        <v>1291.0522501861692</v>
      </c>
      <c r="G106" s="131">
        <v>174885.68969826863</v>
      </c>
    </row>
    <row r="107" spans="1:7" x14ac:dyDescent="0.25">
      <c r="A107" s="128">
        <v>47757</v>
      </c>
      <c r="B107" s="129">
        <v>94</v>
      </c>
      <c r="C107" s="130">
        <v>174885.68969826863</v>
      </c>
      <c r="D107" s="131">
        <v>437.21422424567106</v>
      </c>
      <c r="E107" s="131">
        <v>853.83802594049826</v>
      </c>
      <c r="F107" s="131">
        <v>1291.0522501861692</v>
      </c>
      <c r="G107" s="131">
        <v>174031.85167232814</v>
      </c>
    </row>
    <row r="108" spans="1:7" x14ac:dyDescent="0.25">
      <c r="A108" s="128">
        <v>47788</v>
      </c>
      <c r="B108" s="129">
        <v>95</v>
      </c>
      <c r="C108" s="130">
        <v>174031.85167232814</v>
      </c>
      <c r="D108" s="131">
        <v>435.07962918081984</v>
      </c>
      <c r="E108" s="131">
        <v>855.97262100534942</v>
      </c>
      <c r="F108" s="131">
        <v>1291.0522501861692</v>
      </c>
      <c r="G108" s="131">
        <v>173175.87905132279</v>
      </c>
    </row>
    <row r="109" spans="1:7" x14ac:dyDescent="0.25">
      <c r="A109" s="128">
        <v>47818</v>
      </c>
      <c r="B109" s="129">
        <v>96</v>
      </c>
      <c r="C109" s="130">
        <v>173175.87905132279</v>
      </c>
      <c r="D109" s="131">
        <v>432.93969762830648</v>
      </c>
      <c r="E109" s="131">
        <v>858.11255255786273</v>
      </c>
      <c r="F109" s="131">
        <v>1291.0522501861692</v>
      </c>
      <c r="G109" s="131">
        <v>172317.76649876492</v>
      </c>
    </row>
    <row r="110" spans="1:7" x14ac:dyDescent="0.25">
      <c r="A110" s="128">
        <v>47849</v>
      </c>
      <c r="B110" s="129">
        <v>97</v>
      </c>
      <c r="C110" s="130">
        <v>172317.76649876492</v>
      </c>
      <c r="D110" s="131">
        <v>430.79441624691179</v>
      </c>
      <c r="E110" s="131">
        <v>860.25783393925747</v>
      </c>
      <c r="F110" s="131">
        <v>1291.0522501861692</v>
      </c>
      <c r="G110" s="131">
        <v>171457.50866482567</v>
      </c>
    </row>
    <row r="111" spans="1:7" x14ac:dyDescent="0.25">
      <c r="A111" s="128">
        <v>47880</v>
      </c>
      <c r="B111" s="129">
        <v>98</v>
      </c>
      <c r="C111" s="130">
        <v>171457.50866482567</v>
      </c>
      <c r="D111" s="131">
        <v>428.64377166206361</v>
      </c>
      <c r="E111" s="131">
        <v>862.40847852410548</v>
      </c>
      <c r="F111" s="131">
        <v>1291.0522501861692</v>
      </c>
      <c r="G111" s="131">
        <v>170595.10018630157</v>
      </c>
    </row>
    <row r="112" spans="1:7" x14ac:dyDescent="0.25">
      <c r="A112" s="128">
        <v>47908</v>
      </c>
      <c r="B112" s="129">
        <v>99</v>
      </c>
      <c r="C112" s="130">
        <v>170595.10018630157</v>
      </c>
      <c r="D112" s="131">
        <v>426.48775046575338</v>
      </c>
      <c r="E112" s="131">
        <v>864.56449972041582</v>
      </c>
      <c r="F112" s="131">
        <v>1291.0522501861692</v>
      </c>
      <c r="G112" s="131">
        <v>169730.53568658116</v>
      </c>
    </row>
    <row r="113" spans="1:7" x14ac:dyDescent="0.25">
      <c r="A113" s="128">
        <v>47939</v>
      </c>
      <c r="B113" s="129">
        <v>100</v>
      </c>
      <c r="C113" s="130">
        <v>169730.53568658116</v>
      </c>
      <c r="D113" s="131">
        <v>424.32633921645231</v>
      </c>
      <c r="E113" s="131">
        <v>866.72591096971678</v>
      </c>
      <c r="F113" s="131">
        <v>1291.0522501861692</v>
      </c>
      <c r="G113" s="131">
        <v>168863.80977561144</v>
      </c>
    </row>
    <row r="114" spans="1:7" x14ac:dyDescent="0.25">
      <c r="A114" s="128">
        <v>47969</v>
      </c>
      <c r="B114" s="129">
        <v>101</v>
      </c>
      <c r="C114" s="130">
        <v>168863.80977561144</v>
      </c>
      <c r="D114" s="131">
        <v>422.15952443902802</v>
      </c>
      <c r="E114" s="131">
        <v>868.89272574714107</v>
      </c>
      <c r="F114" s="131">
        <v>1291.0522501861692</v>
      </c>
      <c r="G114" s="131">
        <v>167994.91704986431</v>
      </c>
    </row>
    <row r="115" spans="1:7" x14ac:dyDescent="0.25">
      <c r="A115" s="128">
        <v>48000</v>
      </c>
      <c r="B115" s="129">
        <v>102</v>
      </c>
      <c r="C115" s="130">
        <v>167994.91704986431</v>
      </c>
      <c r="D115" s="131">
        <v>419.9872926246602</v>
      </c>
      <c r="E115" s="131">
        <v>871.06495756150912</v>
      </c>
      <c r="F115" s="131">
        <v>1291.0522501861692</v>
      </c>
      <c r="G115" s="131">
        <v>167123.85209230281</v>
      </c>
    </row>
    <row r="116" spans="1:7" x14ac:dyDescent="0.25">
      <c r="A116" s="128">
        <v>48030</v>
      </c>
      <c r="B116" s="129">
        <v>103</v>
      </c>
      <c r="C116" s="130">
        <v>167123.85209230281</v>
      </c>
      <c r="D116" s="131">
        <v>417.80963023075645</v>
      </c>
      <c r="E116" s="131">
        <v>873.24261995541281</v>
      </c>
      <c r="F116" s="131">
        <v>1291.0522501861692</v>
      </c>
      <c r="G116" s="131">
        <v>166250.60947234739</v>
      </c>
    </row>
    <row r="117" spans="1:7" x14ac:dyDescent="0.25">
      <c r="A117" s="128">
        <v>48061</v>
      </c>
      <c r="B117" s="129">
        <v>104</v>
      </c>
      <c r="C117" s="130">
        <v>166250.60947234739</v>
      </c>
      <c r="D117" s="131">
        <v>415.62652368086793</v>
      </c>
      <c r="E117" s="131">
        <v>875.42572650530144</v>
      </c>
      <c r="F117" s="131">
        <v>1291.0522501861694</v>
      </c>
      <c r="G117" s="131">
        <v>165375.18374584211</v>
      </c>
    </row>
    <row r="118" spans="1:7" x14ac:dyDescent="0.25">
      <c r="A118" s="128">
        <v>48092</v>
      </c>
      <c r="B118" s="129">
        <v>105</v>
      </c>
      <c r="C118" s="130">
        <v>165375.18374584211</v>
      </c>
      <c r="D118" s="131">
        <v>413.43795936460464</v>
      </c>
      <c r="E118" s="131">
        <v>877.61429082156462</v>
      </c>
      <c r="F118" s="131">
        <v>1291.0522501861692</v>
      </c>
      <c r="G118" s="131">
        <v>164497.56945502054</v>
      </c>
    </row>
    <row r="119" spans="1:7" x14ac:dyDescent="0.25">
      <c r="A119" s="128">
        <v>48122</v>
      </c>
      <c r="B119" s="129">
        <v>106</v>
      </c>
      <c r="C119" s="130">
        <v>164497.56945502054</v>
      </c>
      <c r="D119" s="131">
        <v>411.24392363755072</v>
      </c>
      <c r="E119" s="131">
        <v>879.80832654861842</v>
      </c>
      <c r="F119" s="131">
        <v>1291.0522501861692</v>
      </c>
      <c r="G119" s="131">
        <v>163617.76112847193</v>
      </c>
    </row>
    <row r="120" spans="1:7" x14ac:dyDescent="0.25">
      <c r="A120" s="128">
        <v>48153</v>
      </c>
      <c r="B120" s="129">
        <v>107</v>
      </c>
      <c r="C120" s="130">
        <v>163617.76112847193</v>
      </c>
      <c r="D120" s="131">
        <v>409.04440282117912</v>
      </c>
      <c r="E120" s="131">
        <v>882.00784736499008</v>
      </c>
      <c r="F120" s="131">
        <v>1291.0522501861692</v>
      </c>
      <c r="G120" s="131">
        <v>162735.75328110694</v>
      </c>
    </row>
    <row r="121" spans="1:7" x14ac:dyDescent="0.25">
      <c r="A121" s="128">
        <v>48183</v>
      </c>
      <c r="B121" s="129">
        <v>108</v>
      </c>
      <c r="C121" s="130">
        <v>162735.75328110694</v>
      </c>
      <c r="D121" s="131">
        <v>406.83938320276673</v>
      </c>
      <c r="E121" s="131">
        <v>884.21286698340248</v>
      </c>
      <c r="F121" s="131">
        <v>1291.0522501861692</v>
      </c>
      <c r="G121" s="131">
        <v>161851.54041412353</v>
      </c>
    </row>
    <row r="122" spans="1:7" x14ac:dyDescent="0.25">
      <c r="A122" s="128">
        <v>48214</v>
      </c>
      <c r="B122" s="129">
        <v>109</v>
      </c>
      <c r="C122" s="130">
        <v>161851.54041412353</v>
      </c>
      <c r="D122" s="131">
        <v>404.62885103530817</v>
      </c>
      <c r="E122" s="131">
        <v>886.42339915086097</v>
      </c>
      <c r="F122" s="131">
        <v>1291.0522501861692</v>
      </c>
      <c r="G122" s="131">
        <v>160965.11701497267</v>
      </c>
    </row>
    <row r="123" spans="1:7" x14ac:dyDescent="0.25">
      <c r="A123" s="128">
        <v>48245</v>
      </c>
      <c r="B123" s="129">
        <v>110</v>
      </c>
      <c r="C123" s="130">
        <v>160965.11701497267</v>
      </c>
      <c r="D123" s="131">
        <v>402.41279253743102</v>
      </c>
      <c r="E123" s="131">
        <v>888.63945764873824</v>
      </c>
      <c r="F123" s="131">
        <v>1291.0522501861692</v>
      </c>
      <c r="G123" s="131">
        <v>160076.47755732393</v>
      </c>
    </row>
    <row r="124" spans="1:7" x14ac:dyDescent="0.25">
      <c r="A124" s="128">
        <v>48274</v>
      </c>
      <c r="B124" s="129">
        <v>111</v>
      </c>
      <c r="C124" s="130">
        <v>160076.47755732393</v>
      </c>
      <c r="D124" s="131">
        <v>400.19119389330916</v>
      </c>
      <c r="E124" s="131">
        <v>890.86105629285998</v>
      </c>
      <c r="F124" s="131">
        <v>1291.0522501861692</v>
      </c>
      <c r="G124" s="131">
        <v>159185.61650103107</v>
      </c>
    </row>
    <row r="125" spans="1:7" x14ac:dyDescent="0.25">
      <c r="A125" s="128">
        <v>48305</v>
      </c>
      <c r="B125" s="129">
        <v>112</v>
      </c>
      <c r="C125" s="130">
        <v>159185.61650103107</v>
      </c>
      <c r="D125" s="131">
        <v>397.96404125257709</v>
      </c>
      <c r="E125" s="131">
        <v>893.08820893359211</v>
      </c>
      <c r="F125" s="131">
        <v>1291.0522501861692</v>
      </c>
      <c r="G125" s="131">
        <v>158292.52829209747</v>
      </c>
    </row>
    <row r="126" spans="1:7" x14ac:dyDescent="0.25">
      <c r="A126" s="128">
        <v>48335</v>
      </c>
      <c r="B126" s="129">
        <v>113</v>
      </c>
      <c r="C126" s="130">
        <v>158292.52829209747</v>
      </c>
      <c r="D126" s="131">
        <v>395.73132073024306</v>
      </c>
      <c r="E126" s="131">
        <v>895.32092945592626</v>
      </c>
      <c r="F126" s="131">
        <v>1291.0522501861692</v>
      </c>
      <c r="G126" s="131">
        <v>157397.20736264155</v>
      </c>
    </row>
    <row r="127" spans="1:7" x14ac:dyDescent="0.25">
      <c r="A127" s="128">
        <v>48366</v>
      </c>
      <c r="B127" s="129">
        <v>114</v>
      </c>
      <c r="C127" s="130">
        <v>157397.20736264155</v>
      </c>
      <c r="D127" s="131">
        <v>393.49301840660326</v>
      </c>
      <c r="E127" s="131">
        <v>897.55923177956595</v>
      </c>
      <c r="F127" s="131">
        <v>1291.0522501861692</v>
      </c>
      <c r="G127" s="131">
        <v>156499.64813086198</v>
      </c>
    </row>
    <row r="128" spans="1:7" x14ac:dyDescent="0.25">
      <c r="A128" s="128">
        <v>48396</v>
      </c>
      <c r="B128" s="129">
        <v>115</v>
      </c>
      <c r="C128" s="130">
        <v>156499.64813086198</v>
      </c>
      <c r="D128" s="131">
        <v>391.24912032715429</v>
      </c>
      <c r="E128" s="131">
        <v>899.80312985901492</v>
      </c>
      <c r="F128" s="131">
        <v>1291.0522501861692</v>
      </c>
      <c r="G128" s="131">
        <v>155599.84500100298</v>
      </c>
    </row>
    <row r="129" spans="1:7" x14ac:dyDescent="0.25">
      <c r="A129" s="128">
        <v>48427</v>
      </c>
      <c r="B129" s="129">
        <v>116</v>
      </c>
      <c r="C129" s="130">
        <v>155599.84500100298</v>
      </c>
      <c r="D129" s="131">
        <v>388.99961250250681</v>
      </c>
      <c r="E129" s="131">
        <v>902.0526376836624</v>
      </c>
      <c r="F129" s="131">
        <v>1291.0522501861692</v>
      </c>
      <c r="G129" s="131">
        <v>154697.79236331931</v>
      </c>
    </row>
    <row r="130" spans="1:7" x14ac:dyDescent="0.25">
      <c r="A130" s="128">
        <v>48458</v>
      </c>
      <c r="B130" s="129">
        <v>117</v>
      </c>
      <c r="C130" s="130">
        <v>154697.79236331931</v>
      </c>
      <c r="D130" s="131">
        <v>386.74448090829765</v>
      </c>
      <c r="E130" s="131">
        <v>904.30776927787156</v>
      </c>
      <c r="F130" s="131">
        <v>1291.0522501861692</v>
      </c>
      <c r="G130" s="131">
        <v>153793.48459404145</v>
      </c>
    </row>
    <row r="131" spans="1:7" x14ac:dyDescent="0.25">
      <c r="A131" s="128">
        <v>48488</v>
      </c>
      <c r="B131" s="129">
        <v>118</v>
      </c>
      <c r="C131" s="130">
        <v>153793.48459404145</v>
      </c>
      <c r="D131" s="131">
        <v>384.48371148510296</v>
      </c>
      <c r="E131" s="131">
        <v>906.56853870106625</v>
      </c>
      <c r="F131" s="131">
        <v>1291.0522501861692</v>
      </c>
      <c r="G131" s="131">
        <v>152886.91605534038</v>
      </c>
    </row>
    <row r="132" spans="1:7" x14ac:dyDescent="0.25">
      <c r="A132" s="128">
        <v>48519</v>
      </c>
      <c r="B132" s="129">
        <v>119</v>
      </c>
      <c r="C132" s="130">
        <v>152886.91605534038</v>
      </c>
      <c r="D132" s="131">
        <v>382.21729013835039</v>
      </c>
      <c r="E132" s="131">
        <v>908.83496004781887</v>
      </c>
      <c r="F132" s="131">
        <v>1291.0522501861692</v>
      </c>
      <c r="G132" s="131">
        <v>151978.08109529255</v>
      </c>
    </row>
    <row r="133" spans="1:7" x14ac:dyDescent="0.25">
      <c r="A133" s="128">
        <v>48549</v>
      </c>
      <c r="B133" s="129">
        <v>120</v>
      </c>
      <c r="C133" s="130">
        <v>151978.08109529255</v>
      </c>
      <c r="D133" s="131">
        <v>379.94520273823076</v>
      </c>
      <c r="E133" s="131">
        <v>911.1070474479385</v>
      </c>
      <c r="F133" s="131">
        <v>1291.0522501861692</v>
      </c>
      <c r="G133" s="131">
        <v>151066.97404784462</v>
      </c>
    </row>
    <row r="134" spans="1:7" x14ac:dyDescent="0.25">
      <c r="A134" s="128">
        <v>48580</v>
      </c>
      <c r="B134" s="129">
        <v>121</v>
      </c>
      <c r="C134" s="130">
        <v>151066.97404784462</v>
      </c>
      <c r="D134" s="131">
        <v>377.6674351196109</v>
      </c>
      <c r="E134" s="131">
        <v>913.38481506655842</v>
      </c>
      <c r="F134" s="131">
        <v>1291.0522501861692</v>
      </c>
      <c r="G134" s="131">
        <v>150153.58923277806</v>
      </c>
    </row>
    <row r="135" spans="1:7" x14ac:dyDescent="0.25">
      <c r="A135" s="128">
        <v>48611</v>
      </c>
      <c r="B135" s="129">
        <v>122</v>
      </c>
      <c r="C135" s="130">
        <v>150153.58923277806</v>
      </c>
      <c r="D135" s="131">
        <v>375.38397308194448</v>
      </c>
      <c r="E135" s="131">
        <v>915.66827710422456</v>
      </c>
      <c r="F135" s="131">
        <v>1291.052250186169</v>
      </c>
      <c r="G135" s="131">
        <v>149237.92095567385</v>
      </c>
    </row>
    <row r="136" spans="1:7" x14ac:dyDescent="0.25">
      <c r="A136" s="128">
        <v>48639</v>
      </c>
      <c r="B136" s="129">
        <v>123</v>
      </c>
      <c r="C136" s="130">
        <v>149237.92095567385</v>
      </c>
      <c r="D136" s="131">
        <v>373.09480238918388</v>
      </c>
      <c r="E136" s="131">
        <v>917.95744779698521</v>
      </c>
      <c r="F136" s="131">
        <v>1291.0522501861692</v>
      </c>
      <c r="G136" s="131">
        <v>148319.96350787688</v>
      </c>
    </row>
    <row r="137" spans="1:7" x14ac:dyDescent="0.25">
      <c r="A137" s="128">
        <v>48670</v>
      </c>
      <c r="B137" s="129">
        <v>124</v>
      </c>
      <c r="C137" s="130">
        <v>148319.96350787688</v>
      </c>
      <c r="D137" s="131">
        <v>370.79990876969146</v>
      </c>
      <c r="E137" s="131">
        <v>920.25234141647775</v>
      </c>
      <c r="F137" s="131">
        <v>1291.0522501861692</v>
      </c>
      <c r="G137" s="131">
        <v>147399.71116646039</v>
      </c>
    </row>
    <row r="138" spans="1:7" x14ac:dyDescent="0.25">
      <c r="A138" s="128">
        <v>48700</v>
      </c>
      <c r="B138" s="129">
        <v>125</v>
      </c>
      <c r="C138" s="130">
        <v>147399.71116646039</v>
      </c>
      <c r="D138" s="131">
        <v>368.49927791615033</v>
      </c>
      <c r="E138" s="131">
        <v>922.55297227001881</v>
      </c>
      <c r="F138" s="131">
        <v>1291.0522501861692</v>
      </c>
      <c r="G138" s="131">
        <v>146477.15819419036</v>
      </c>
    </row>
    <row r="139" spans="1:7" x14ac:dyDescent="0.25">
      <c r="A139" s="128">
        <v>48731</v>
      </c>
      <c r="B139" s="129">
        <v>126</v>
      </c>
      <c r="C139" s="130">
        <v>146477.15819419036</v>
      </c>
      <c r="D139" s="131">
        <v>366.19289548547516</v>
      </c>
      <c r="E139" s="131">
        <v>924.85935470069398</v>
      </c>
      <c r="F139" s="131">
        <v>1291.0522501861692</v>
      </c>
      <c r="G139" s="131">
        <v>145552.29883948967</v>
      </c>
    </row>
    <row r="140" spans="1:7" x14ac:dyDescent="0.25">
      <c r="A140" s="128">
        <v>48761</v>
      </c>
      <c r="B140" s="129">
        <v>127</v>
      </c>
      <c r="C140" s="130">
        <v>145552.29883948967</v>
      </c>
      <c r="D140" s="131">
        <v>363.88074709872353</v>
      </c>
      <c r="E140" s="131">
        <v>927.17150308744567</v>
      </c>
      <c r="F140" s="131">
        <v>1291.0522501861692</v>
      </c>
      <c r="G140" s="131">
        <v>144625.12733640222</v>
      </c>
    </row>
    <row r="141" spans="1:7" x14ac:dyDescent="0.25">
      <c r="A141" s="128">
        <v>48792</v>
      </c>
      <c r="B141" s="129">
        <v>128</v>
      </c>
      <c r="C141" s="130">
        <v>144625.12733640222</v>
      </c>
      <c r="D141" s="131">
        <v>361.56281834100491</v>
      </c>
      <c r="E141" s="131">
        <v>929.4894318451644</v>
      </c>
      <c r="F141" s="131">
        <v>1291.0522501861692</v>
      </c>
      <c r="G141" s="131">
        <v>143695.63790455705</v>
      </c>
    </row>
    <row r="142" spans="1:7" x14ac:dyDescent="0.25">
      <c r="A142" s="128">
        <v>48823</v>
      </c>
      <c r="B142" s="129">
        <v>129</v>
      </c>
      <c r="C142" s="130">
        <v>143695.63790455705</v>
      </c>
      <c r="D142" s="131">
        <v>359.23909476139198</v>
      </c>
      <c r="E142" s="131">
        <v>931.81315542477728</v>
      </c>
      <c r="F142" s="131">
        <v>1291.0522501861692</v>
      </c>
      <c r="G142" s="131">
        <v>142763.82474913227</v>
      </c>
    </row>
    <row r="143" spans="1:7" x14ac:dyDescent="0.25">
      <c r="A143" s="128">
        <v>48853</v>
      </c>
      <c r="B143" s="129">
        <v>130</v>
      </c>
      <c r="C143" s="130">
        <v>142763.82474913227</v>
      </c>
      <c r="D143" s="131">
        <v>356.90956187283001</v>
      </c>
      <c r="E143" s="131">
        <v>934.14268831333914</v>
      </c>
      <c r="F143" s="131">
        <v>1291.0522501861692</v>
      </c>
      <c r="G143" s="131">
        <v>141829.68206081892</v>
      </c>
    </row>
    <row r="144" spans="1:7" x14ac:dyDescent="0.25">
      <c r="A144" s="128">
        <v>48884</v>
      </c>
      <c r="B144" s="129">
        <v>131</v>
      </c>
      <c r="C144" s="130">
        <v>141829.68206081892</v>
      </c>
      <c r="D144" s="131">
        <v>354.57420515204672</v>
      </c>
      <c r="E144" s="131">
        <v>936.4780450341226</v>
      </c>
      <c r="F144" s="131">
        <v>1291.0522501861692</v>
      </c>
      <c r="G144" s="131">
        <v>140893.20401578478</v>
      </c>
    </row>
    <row r="145" spans="1:7" x14ac:dyDescent="0.25">
      <c r="A145" s="128">
        <v>48914</v>
      </c>
      <c r="B145" s="129">
        <v>132</v>
      </c>
      <c r="C145" s="130">
        <v>140893.20401578478</v>
      </c>
      <c r="D145" s="131">
        <v>352.23301003946136</v>
      </c>
      <c r="E145" s="131">
        <v>938.8192401467079</v>
      </c>
      <c r="F145" s="131">
        <v>1291.0522501861692</v>
      </c>
      <c r="G145" s="131">
        <v>139954.38477563809</v>
      </c>
    </row>
    <row r="146" spans="1:7" x14ac:dyDescent="0.25">
      <c r="A146" s="128">
        <v>48945</v>
      </c>
      <c r="B146" s="129">
        <v>133</v>
      </c>
      <c r="C146" s="130">
        <v>139954.38477563809</v>
      </c>
      <c r="D146" s="131">
        <v>349.88596193909456</v>
      </c>
      <c r="E146" s="131">
        <v>941.16628824707459</v>
      </c>
      <c r="F146" s="131">
        <v>1291.0522501861692</v>
      </c>
      <c r="G146" s="131">
        <v>139013.21848739102</v>
      </c>
    </row>
    <row r="147" spans="1:7" x14ac:dyDescent="0.25">
      <c r="A147" s="128">
        <v>48976</v>
      </c>
      <c r="B147" s="129">
        <v>134</v>
      </c>
      <c r="C147" s="130">
        <v>139013.21848739102</v>
      </c>
      <c r="D147" s="131">
        <v>347.53304621847695</v>
      </c>
      <c r="E147" s="131">
        <v>943.51920396769231</v>
      </c>
      <c r="F147" s="131">
        <v>1291.0522501861692</v>
      </c>
      <c r="G147" s="131">
        <v>138069.69928342331</v>
      </c>
    </row>
    <row r="148" spans="1:7" x14ac:dyDescent="0.25">
      <c r="A148" s="128">
        <v>49004</v>
      </c>
      <c r="B148" s="129">
        <v>135</v>
      </c>
      <c r="C148" s="130">
        <v>138069.69928342331</v>
      </c>
      <c r="D148" s="131">
        <v>345.17424820855769</v>
      </c>
      <c r="E148" s="131">
        <v>945.87800197761146</v>
      </c>
      <c r="F148" s="131">
        <v>1291.0522501861692</v>
      </c>
      <c r="G148" s="131">
        <v>137123.82128144571</v>
      </c>
    </row>
    <row r="149" spans="1:7" x14ac:dyDescent="0.25">
      <c r="A149" s="128">
        <v>49035</v>
      </c>
      <c r="B149" s="129">
        <v>136</v>
      </c>
      <c r="C149" s="130">
        <v>137123.82128144571</v>
      </c>
      <c r="D149" s="131">
        <v>342.80955320361363</v>
      </c>
      <c r="E149" s="131">
        <v>948.24269698255557</v>
      </c>
      <c r="F149" s="131">
        <v>1291.0522501861692</v>
      </c>
      <c r="G149" s="131">
        <v>136175.57858446316</v>
      </c>
    </row>
    <row r="150" spans="1:7" x14ac:dyDescent="0.25">
      <c r="A150" s="128">
        <v>49065</v>
      </c>
      <c r="B150" s="129">
        <v>137</v>
      </c>
      <c r="C150" s="130">
        <v>136175.57858446316</v>
      </c>
      <c r="D150" s="131">
        <v>340.43894646115723</v>
      </c>
      <c r="E150" s="131">
        <v>950.61330372501197</v>
      </c>
      <c r="F150" s="131">
        <v>1291.0522501861692</v>
      </c>
      <c r="G150" s="131">
        <v>135224.96528073814</v>
      </c>
    </row>
    <row r="151" spans="1:7" x14ac:dyDescent="0.25">
      <c r="A151" s="128">
        <v>49096</v>
      </c>
      <c r="B151" s="129">
        <v>138</v>
      </c>
      <c r="C151" s="130">
        <v>135224.96528073814</v>
      </c>
      <c r="D151" s="131">
        <v>338.06241320184478</v>
      </c>
      <c r="E151" s="131">
        <v>952.98983698432437</v>
      </c>
      <c r="F151" s="131">
        <v>1291.0522501861692</v>
      </c>
      <c r="G151" s="131">
        <v>134271.97544375382</v>
      </c>
    </row>
    <row r="152" spans="1:7" x14ac:dyDescent="0.25">
      <c r="A152" s="128">
        <v>49126</v>
      </c>
      <c r="B152" s="129">
        <v>139</v>
      </c>
      <c r="C152" s="130">
        <v>134271.97544375382</v>
      </c>
      <c r="D152" s="131">
        <v>335.6799386093839</v>
      </c>
      <c r="E152" s="131">
        <v>955.37231157678514</v>
      </c>
      <c r="F152" s="131">
        <v>1291.052250186169</v>
      </c>
      <c r="G152" s="131">
        <v>133316.60313217703</v>
      </c>
    </row>
    <row r="153" spans="1:7" x14ac:dyDescent="0.25">
      <c r="A153" s="128">
        <v>49157</v>
      </c>
      <c r="B153" s="129">
        <v>140</v>
      </c>
      <c r="C153" s="130">
        <v>133316.60313217703</v>
      </c>
      <c r="D153" s="131">
        <v>333.29150783044201</v>
      </c>
      <c r="E153" s="131">
        <v>957.76074235572719</v>
      </c>
      <c r="F153" s="131">
        <v>1291.0522501861692</v>
      </c>
      <c r="G153" s="131">
        <v>132358.84238982131</v>
      </c>
    </row>
    <row r="154" spans="1:7" x14ac:dyDescent="0.25">
      <c r="A154" s="128">
        <v>49188</v>
      </c>
      <c r="B154" s="129">
        <v>141</v>
      </c>
      <c r="C154" s="130">
        <v>132358.84238982131</v>
      </c>
      <c r="D154" s="131">
        <v>330.89710597455263</v>
      </c>
      <c r="E154" s="131">
        <v>960.15514421161663</v>
      </c>
      <c r="F154" s="131">
        <v>1291.0522501861692</v>
      </c>
      <c r="G154" s="131">
        <v>131398.6872456097</v>
      </c>
    </row>
    <row r="155" spans="1:7" x14ac:dyDescent="0.25">
      <c r="A155" s="128">
        <v>49218</v>
      </c>
      <c r="B155" s="129">
        <v>142</v>
      </c>
      <c r="C155" s="130">
        <v>131398.6872456097</v>
      </c>
      <c r="D155" s="131">
        <v>328.49671811402362</v>
      </c>
      <c r="E155" s="131">
        <v>962.55553207214564</v>
      </c>
      <c r="F155" s="131">
        <v>1291.0522501861692</v>
      </c>
      <c r="G155" s="131">
        <v>130436.13171353756</v>
      </c>
    </row>
    <row r="156" spans="1:7" x14ac:dyDescent="0.25">
      <c r="A156" s="128">
        <v>49249</v>
      </c>
      <c r="B156" s="129">
        <v>143</v>
      </c>
      <c r="C156" s="130">
        <v>130436.13171353756</v>
      </c>
      <c r="D156" s="131">
        <v>326.09032928384323</v>
      </c>
      <c r="E156" s="131">
        <v>964.96192090232591</v>
      </c>
      <c r="F156" s="131">
        <v>1291.0522501861692</v>
      </c>
      <c r="G156" s="131">
        <v>129471.16979263524</v>
      </c>
    </row>
    <row r="157" spans="1:7" x14ac:dyDescent="0.25">
      <c r="A157" s="128">
        <v>49279</v>
      </c>
      <c r="B157" s="129">
        <v>144</v>
      </c>
      <c r="C157" s="130">
        <v>129471.16979263524</v>
      </c>
      <c r="D157" s="131">
        <v>323.67792448158741</v>
      </c>
      <c r="E157" s="131">
        <v>967.37432570458191</v>
      </c>
      <c r="F157" s="131">
        <v>1291.0522501861692</v>
      </c>
      <c r="G157" s="131">
        <v>128503.79546693065</v>
      </c>
    </row>
    <row r="158" spans="1:7" x14ac:dyDescent="0.25">
      <c r="A158" s="128">
        <v>49310</v>
      </c>
      <c r="B158" s="129">
        <v>145</v>
      </c>
      <c r="C158" s="130">
        <v>128503.79546693065</v>
      </c>
      <c r="D158" s="131">
        <v>321.25948866732591</v>
      </c>
      <c r="E158" s="131">
        <v>969.79276151884324</v>
      </c>
      <c r="F158" s="131">
        <v>1291.0522501861692</v>
      </c>
      <c r="G158" s="131">
        <v>127534.00270541181</v>
      </c>
    </row>
    <row r="159" spans="1:7" x14ac:dyDescent="0.25">
      <c r="A159" s="128">
        <v>49341</v>
      </c>
      <c r="B159" s="129">
        <v>146</v>
      </c>
      <c r="C159" s="130">
        <v>127534.00270541181</v>
      </c>
      <c r="D159" s="131">
        <v>318.8350067635289</v>
      </c>
      <c r="E159" s="131">
        <v>972.21724342264031</v>
      </c>
      <c r="F159" s="131">
        <v>1291.0522501861692</v>
      </c>
      <c r="G159" s="131">
        <v>126561.78546198917</v>
      </c>
    </row>
    <row r="160" spans="1:7" x14ac:dyDescent="0.25">
      <c r="A160" s="128">
        <v>49369</v>
      </c>
      <c r="B160" s="129">
        <v>147</v>
      </c>
      <c r="C160" s="130">
        <v>126561.78546198917</v>
      </c>
      <c r="D160" s="131">
        <v>316.40446365497229</v>
      </c>
      <c r="E160" s="131">
        <v>974.64778653119697</v>
      </c>
      <c r="F160" s="131">
        <v>1291.0522501861692</v>
      </c>
      <c r="G160" s="131">
        <v>125587.13767545798</v>
      </c>
    </row>
    <row r="161" spans="1:7" x14ac:dyDescent="0.25">
      <c r="A161" s="128">
        <v>49400</v>
      </c>
      <c r="B161" s="129">
        <v>148</v>
      </c>
      <c r="C161" s="130">
        <v>125587.13767545798</v>
      </c>
      <c r="D161" s="131">
        <v>313.96784418864434</v>
      </c>
      <c r="E161" s="131">
        <v>977.08440599752487</v>
      </c>
      <c r="F161" s="131">
        <v>1291.0522501861692</v>
      </c>
      <c r="G161" s="131">
        <v>124610.05326946046</v>
      </c>
    </row>
    <row r="162" spans="1:7" x14ac:dyDescent="0.25">
      <c r="A162" s="128">
        <v>49430</v>
      </c>
      <c r="B162" s="129">
        <v>149</v>
      </c>
      <c r="C162" s="130">
        <v>124610.05326946046</v>
      </c>
      <c r="D162" s="131">
        <v>311.52513317365049</v>
      </c>
      <c r="E162" s="131">
        <v>979.52711701251872</v>
      </c>
      <c r="F162" s="131">
        <v>1291.0522501861692</v>
      </c>
      <c r="G162" s="131">
        <v>123630.52615244794</v>
      </c>
    </row>
    <row r="163" spans="1:7" x14ac:dyDescent="0.25">
      <c r="A163" s="128">
        <v>49461</v>
      </c>
      <c r="B163" s="129">
        <v>150</v>
      </c>
      <c r="C163" s="130">
        <v>123630.52615244794</v>
      </c>
      <c r="D163" s="131">
        <v>309.07631538111912</v>
      </c>
      <c r="E163" s="131">
        <v>981.97593480505009</v>
      </c>
      <c r="F163" s="131">
        <v>1291.0522501861692</v>
      </c>
      <c r="G163" s="131">
        <v>122648.5502176429</v>
      </c>
    </row>
    <row r="164" spans="1:7" x14ac:dyDescent="0.25">
      <c r="A164" s="128">
        <v>49491</v>
      </c>
      <c r="B164" s="129">
        <v>151</v>
      </c>
      <c r="C164" s="130">
        <v>122648.5502176429</v>
      </c>
      <c r="D164" s="131">
        <v>306.62137554410657</v>
      </c>
      <c r="E164" s="131">
        <v>984.43087464206269</v>
      </c>
      <c r="F164" s="131">
        <v>1291.0522501861692</v>
      </c>
      <c r="G164" s="131">
        <v>121664.11934300084</v>
      </c>
    </row>
    <row r="165" spans="1:7" x14ac:dyDescent="0.25">
      <c r="A165" s="128">
        <v>49522</v>
      </c>
      <c r="B165" s="129">
        <v>152</v>
      </c>
      <c r="C165" s="130">
        <v>121664.11934300084</v>
      </c>
      <c r="D165" s="131">
        <v>304.1602983575014</v>
      </c>
      <c r="E165" s="131">
        <v>986.89195182866786</v>
      </c>
      <c r="F165" s="131">
        <v>1291.0522501861692</v>
      </c>
      <c r="G165" s="131">
        <v>120677.22739117217</v>
      </c>
    </row>
    <row r="166" spans="1:7" x14ac:dyDescent="0.25">
      <c r="A166" s="128">
        <v>49553</v>
      </c>
      <c r="B166" s="129">
        <v>153</v>
      </c>
      <c r="C166" s="130">
        <v>120677.22739117217</v>
      </c>
      <c r="D166" s="131">
        <v>301.69306847792973</v>
      </c>
      <c r="E166" s="131">
        <v>989.35918170823948</v>
      </c>
      <c r="F166" s="131">
        <v>1291.0522501861692</v>
      </c>
      <c r="G166" s="131">
        <v>119687.86820946394</v>
      </c>
    </row>
    <row r="167" spans="1:7" x14ac:dyDescent="0.25">
      <c r="A167" s="128">
        <v>49583</v>
      </c>
      <c r="B167" s="129">
        <v>154</v>
      </c>
      <c r="C167" s="130">
        <v>119687.86820946394</v>
      </c>
      <c r="D167" s="131">
        <v>299.21967052365909</v>
      </c>
      <c r="E167" s="131">
        <v>991.83257966251017</v>
      </c>
      <c r="F167" s="131">
        <v>1291.0522501861692</v>
      </c>
      <c r="G167" s="131">
        <v>118696.03562980142</v>
      </c>
    </row>
    <row r="168" spans="1:7" x14ac:dyDescent="0.25">
      <c r="A168" s="128">
        <v>49614</v>
      </c>
      <c r="B168" s="129">
        <v>155</v>
      </c>
      <c r="C168" s="130">
        <v>118696.03562980142</v>
      </c>
      <c r="D168" s="131">
        <v>296.74008907450286</v>
      </c>
      <c r="E168" s="131">
        <v>994.31216111166634</v>
      </c>
      <c r="F168" s="131">
        <v>1291.0522501861692</v>
      </c>
      <c r="G168" s="131">
        <v>117701.72346868976</v>
      </c>
    </row>
    <row r="169" spans="1:7" x14ac:dyDescent="0.25">
      <c r="A169" s="128">
        <v>49644</v>
      </c>
      <c r="B169" s="129">
        <v>156</v>
      </c>
      <c r="C169" s="130">
        <v>117701.72346868976</v>
      </c>
      <c r="D169" s="131">
        <v>294.25430867172366</v>
      </c>
      <c r="E169" s="131">
        <v>996.79794151444548</v>
      </c>
      <c r="F169" s="131">
        <v>1291.0522501861692</v>
      </c>
      <c r="G169" s="131">
        <v>116704.92552717531</v>
      </c>
    </row>
    <row r="170" spans="1:7" x14ac:dyDescent="0.25">
      <c r="A170" s="128">
        <v>49675</v>
      </c>
      <c r="B170" s="129">
        <v>157</v>
      </c>
      <c r="C170" s="130">
        <v>116704.92552717531</v>
      </c>
      <c r="D170" s="131">
        <v>291.76231381793752</v>
      </c>
      <c r="E170" s="131">
        <v>999.28993636823157</v>
      </c>
      <c r="F170" s="131">
        <v>1291.0522501861692</v>
      </c>
      <c r="G170" s="131">
        <v>115705.63559080707</v>
      </c>
    </row>
    <row r="171" spans="1:7" x14ac:dyDescent="0.25">
      <c r="A171" s="128">
        <v>49706</v>
      </c>
      <c r="B171" s="129">
        <v>158</v>
      </c>
      <c r="C171" s="130">
        <v>115705.63559080707</v>
      </c>
      <c r="D171" s="131">
        <v>289.26408897701697</v>
      </c>
      <c r="E171" s="131">
        <v>1001.7881612091522</v>
      </c>
      <c r="F171" s="131">
        <v>1291.0522501861692</v>
      </c>
      <c r="G171" s="131">
        <v>114703.84742959791</v>
      </c>
    </row>
    <row r="172" spans="1:7" x14ac:dyDescent="0.25">
      <c r="A172" s="128">
        <v>49735</v>
      </c>
      <c r="B172" s="129">
        <v>159</v>
      </c>
      <c r="C172" s="130">
        <v>114703.84742959791</v>
      </c>
      <c r="D172" s="131">
        <v>286.75961857399409</v>
      </c>
      <c r="E172" s="131">
        <v>1004.2926316121752</v>
      </c>
      <c r="F172" s="131">
        <v>1291.0522501861692</v>
      </c>
      <c r="G172" s="131">
        <v>113699.55479798574</v>
      </c>
    </row>
    <row r="173" spans="1:7" x14ac:dyDescent="0.25">
      <c r="A173" s="128">
        <v>49766</v>
      </c>
      <c r="B173" s="129">
        <v>160</v>
      </c>
      <c r="C173" s="130">
        <v>113699.55479798574</v>
      </c>
      <c r="D173" s="131">
        <v>284.2488869949637</v>
      </c>
      <c r="E173" s="131">
        <v>1006.8033631912056</v>
      </c>
      <c r="F173" s="131">
        <v>1291.0522501861692</v>
      </c>
      <c r="G173" s="131">
        <v>112692.75143479453</v>
      </c>
    </row>
    <row r="174" spans="1:7" x14ac:dyDescent="0.25">
      <c r="A174" s="128">
        <v>49796</v>
      </c>
      <c r="B174" s="129">
        <v>161</v>
      </c>
      <c r="C174" s="130">
        <v>112692.75143479453</v>
      </c>
      <c r="D174" s="131">
        <v>281.7318785869856</v>
      </c>
      <c r="E174" s="131">
        <v>1009.3203715991835</v>
      </c>
      <c r="F174" s="131">
        <v>1291.0522501861692</v>
      </c>
      <c r="G174" s="131">
        <v>111683.43106319534</v>
      </c>
    </row>
    <row r="175" spans="1:7" x14ac:dyDescent="0.25">
      <c r="A175" s="128">
        <v>49827</v>
      </c>
      <c r="B175" s="129">
        <v>162</v>
      </c>
      <c r="C175" s="130">
        <v>111683.43106319534</v>
      </c>
      <c r="D175" s="131">
        <v>279.20857765798769</v>
      </c>
      <c r="E175" s="131">
        <v>1011.8436725281815</v>
      </c>
      <c r="F175" s="131">
        <v>1291.0522501861692</v>
      </c>
      <c r="G175" s="131">
        <v>110671.58739066716</v>
      </c>
    </row>
    <row r="176" spans="1:7" x14ac:dyDescent="0.25">
      <c r="A176" s="128">
        <v>49857</v>
      </c>
      <c r="B176" s="129">
        <v>163</v>
      </c>
      <c r="C176" s="130">
        <v>110671.58739066716</v>
      </c>
      <c r="D176" s="131">
        <v>276.67896847666719</v>
      </c>
      <c r="E176" s="131">
        <v>1014.373281709502</v>
      </c>
      <c r="F176" s="131">
        <v>1291.0522501861692</v>
      </c>
      <c r="G176" s="131">
        <v>109657.21410895766</v>
      </c>
    </row>
    <row r="177" spans="1:7" x14ac:dyDescent="0.25">
      <c r="A177" s="128">
        <v>49888</v>
      </c>
      <c r="B177" s="129">
        <v>164</v>
      </c>
      <c r="C177" s="130">
        <v>109657.21410895766</v>
      </c>
      <c r="D177" s="131">
        <v>274.14303527239349</v>
      </c>
      <c r="E177" s="131">
        <v>1016.9092149137758</v>
      </c>
      <c r="F177" s="131">
        <v>1291.0522501861692</v>
      </c>
      <c r="G177" s="131">
        <v>108640.30489404389</v>
      </c>
    </row>
    <row r="178" spans="1:7" x14ac:dyDescent="0.25">
      <c r="A178" s="128">
        <v>49919</v>
      </c>
      <c r="B178" s="129">
        <v>165</v>
      </c>
      <c r="C178" s="130">
        <v>108640.30489404389</v>
      </c>
      <c r="D178" s="131">
        <v>271.60076223510902</v>
      </c>
      <c r="E178" s="131">
        <v>1019.4514879510601</v>
      </c>
      <c r="F178" s="131">
        <v>1291.0522501861692</v>
      </c>
      <c r="G178" s="131">
        <v>107620.85340609284</v>
      </c>
    </row>
    <row r="179" spans="1:7" x14ac:dyDescent="0.25">
      <c r="A179" s="128">
        <v>49949</v>
      </c>
      <c r="B179" s="129">
        <v>166</v>
      </c>
      <c r="C179" s="130">
        <v>107620.85340609284</v>
      </c>
      <c r="D179" s="131">
        <v>269.05213351523139</v>
      </c>
      <c r="E179" s="131">
        <v>1022.0001166709379</v>
      </c>
      <c r="F179" s="131">
        <v>1291.0522501861692</v>
      </c>
      <c r="G179" s="131">
        <v>106598.8532894219</v>
      </c>
    </row>
    <row r="180" spans="1:7" x14ac:dyDescent="0.25">
      <c r="A180" s="128">
        <v>49980</v>
      </c>
      <c r="B180" s="129">
        <v>167</v>
      </c>
      <c r="C180" s="130">
        <v>106598.8532894219</v>
      </c>
      <c r="D180" s="131">
        <v>266.49713322355399</v>
      </c>
      <c r="E180" s="131">
        <v>1024.5551169626151</v>
      </c>
      <c r="F180" s="131">
        <v>1291.0522501861692</v>
      </c>
      <c r="G180" s="131">
        <v>105574.29817245928</v>
      </c>
    </row>
    <row r="181" spans="1:7" x14ac:dyDescent="0.25">
      <c r="A181" s="128">
        <v>50010</v>
      </c>
      <c r="B181" s="129">
        <v>168</v>
      </c>
      <c r="C181" s="130">
        <v>105574.29817245928</v>
      </c>
      <c r="D181" s="131">
        <v>263.9357454311475</v>
      </c>
      <c r="E181" s="131">
        <v>1027.1165047550217</v>
      </c>
      <c r="F181" s="131">
        <v>1291.0522501861692</v>
      </c>
      <c r="G181" s="131">
        <v>104547.18166770427</v>
      </c>
    </row>
    <row r="182" spans="1:7" x14ac:dyDescent="0.25">
      <c r="A182" s="128">
        <v>50041</v>
      </c>
      <c r="B182" s="129">
        <v>169</v>
      </c>
      <c r="C182" s="130">
        <v>104547.18166770427</v>
      </c>
      <c r="D182" s="131">
        <v>261.36795416925992</v>
      </c>
      <c r="E182" s="131">
        <v>1029.6842960169092</v>
      </c>
      <c r="F182" s="131">
        <v>1291.0522501861692</v>
      </c>
      <c r="G182" s="131">
        <v>103517.49737168735</v>
      </c>
    </row>
    <row r="183" spans="1:7" x14ac:dyDescent="0.25">
      <c r="A183" s="128">
        <v>50072</v>
      </c>
      <c r="B183" s="129">
        <v>170</v>
      </c>
      <c r="C183" s="130">
        <v>103517.49737168735</v>
      </c>
      <c r="D183" s="131">
        <v>258.79374342921767</v>
      </c>
      <c r="E183" s="131">
        <v>1032.2585067569516</v>
      </c>
      <c r="F183" s="131">
        <v>1291.0522501861692</v>
      </c>
      <c r="G183" s="131">
        <v>102485.2388649304</v>
      </c>
    </row>
    <row r="184" spans="1:7" x14ac:dyDescent="0.25">
      <c r="A184" s="128">
        <v>50100</v>
      </c>
      <c r="B184" s="129">
        <v>171</v>
      </c>
      <c r="C184" s="130">
        <v>102485.2388649304</v>
      </c>
      <c r="D184" s="131">
        <v>256.21309716232531</v>
      </c>
      <c r="E184" s="131">
        <v>1034.8391530238439</v>
      </c>
      <c r="F184" s="131">
        <v>1291.0522501861692</v>
      </c>
      <c r="G184" s="131">
        <v>101450.39971190656</v>
      </c>
    </row>
    <row r="185" spans="1:7" x14ac:dyDescent="0.25">
      <c r="A185" s="128">
        <v>50131</v>
      </c>
      <c r="B185" s="129">
        <v>172</v>
      </c>
      <c r="C185" s="130">
        <v>101450.39971190656</v>
      </c>
      <c r="D185" s="131">
        <v>253.62599927976569</v>
      </c>
      <c r="E185" s="131">
        <v>1037.4262509064035</v>
      </c>
      <c r="F185" s="131">
        <v>1291.0522501861692</v>
      </c>
      <c r="G185" s="131">
        <v>100412.97346100016</v>
      </c>
    </row>
    <row r="186" spans="1:7" x14ac:dyDescent="0.25">
      <c r="A186" s="128">
        <v>50161</v>
      </c>
      <c r="B186" s="129">
        <v>173</v>
      </c>
      <c r="C186" s="130">
        <v>100412.97346100016</v>
      </c>
      <c r="D186" s="131">
        <v>251.03243365249969</v>
      </c>
      <c r="E186" s="131">
        <v>1040.0198165336694</v>
      </c>
      <c r="F186" s="131">
        <v>1291.0522501861692</v>
      </c>
      <c r="G186" s="131">
        <v>99372.953644466499</v>
      </c>
    </row>
    <row r="187" spans="1:7" x14ac:dyDescent="0.25">
      <c r="A187" s="128">
        <v>50192</v>
      </c>
      <c r="B187" s="129">
        <v>174</v>
      </c>
      <c r="C187" s="130">
        <v>99372.953644466499</v>
      </c>
      <c r="D187" s="131">
        <v>248.43238411116548</v>
      </c>
      <c r="E187" s="131">
        <v>1042.6198660750038</v>
      </c>
      <c r="F187" s="131">
        <v>1291.0522501861692</v>
      </c>
      <c r="G187" s="131">
        <v>98330.33377839149</v>
      </c>
    </row>
    <row r="188" spans="1:7" x14ac:dyDescent="0.25">
      <c r="A188" s="128">
        <v>50222</v>
      </c>
      <c r="B188" s="129">
        <v>175</v>
      </c>
      <c r="C188" s="130">
        <v>98330.33377839149</v>
      </c>
      <c r="D188" s="131">
        <v>245.82583444597796</v>
      </c>
      <c r="E188" s="131">
        <v>1045.2264157401912</v>
      </c>
      <c r="F188" s="131">
        <v>1291.0522501861692</v>
      </c>
      <c r="G188" s="131">
        <v>97285.107362651295</v>
      </c>
    </row>
    <row r="189" spans="1:7" x14ac:dyDescent="0.25">
      <c r="A189" s="128">
        <v>50253</v>
      </c>
      <c r="B189" s="129">
        <v>176</v>
      </c>
      <c r="C189" s="130">
        <v>97285.107362651295</v>
      </c>
      <c r="D189" s="131">
        <v>243.2127684066275</v>
      </c>
      <c r="E189" s="131">
        <v>1047.8394817795418</v>
      </c>
      <c r="F189" s="131">
        <v>1291.0522501861692</v>
      </c>
      <c r="G189" s="131">
        <v>96237.267880871746</v>
      </c>
    </row>
    <row r="190" spans="1:7" x14ac:dyDescent="0.25">
      <c r="A190" s="128">
        <v>50284</v>
      </c>
      <c r="B190" s="129">
        <v>177</v>
      </c>
      <c r="C190" s="130">
        <v>96237.267880871746</v>
      </c>
      <c r="D190" s="131">
        <v>240.59316970217864</v>
      </c>
      <c r="E190" s="131">
        <v>1050.4590804839906</v>
      </c>
      <c r="F190" s="131">
        <v>1291.0522501861692</v>
      </c>
      <c r="G190" s="131">
        <v>95186.808800387749</v>
      </c>
    </row>
    <row r="191" spans="1:7" x14ac:dyDescent="0.25">
      <c r="A191" s="128">
        <v>50314</v>
      </c>
      <c r="B191" s="129">
        <v>178</v>
      </c>
      <c r="C191" s="130">
        <v>95186.808800387749</v>
      </c>
      <c r="D191" s="131">
        <v>237.96702200096868</v>
      </c>
      <c r="E191" s="131">
        <v>1053.0852281852005</v>
      </c>
      <c r="F191" s="131">
        <v>1291.0522501861692</v>
      </c>
      <c r="G191" s="131">
        <v>94133.723572202551</v>
      </c>
    </row>
    <row r="192" spans="1:7" x14ac:dyDescent="0.25">
      <c r="A192" s="128">
        <v>50345</v>
      </c>
      <c r="B192" s="129">
        <v>179</v>
      </c>
      <c r="C192" s="130">
        <v>94133.723572202551</v>
      </c>
      <c r="D192" s="131">
        <v>235.33430893050564</v>
      </c>
      <c r="E192" s="131">
        <v>1055.7179412556636</v>
      </c>
      <c r="F192" s="131">
        <v>1291.0522501861692</v>
      </c>
      <c r="G192" s="131">
        <v>93078.005630946893</v>
      </c>
    </row>
    <row r="193" spans="1:7" x14ac:dyDescent="0.25">
      <c r="A193" s="128">
        <v>50375</v>
      </c>
      <c r="B193" s="129">
        <v>180</v>
      </c>
      <c r="C193" s="130">
        <v>93078.005630946893</v>
      </c>
      <c r="D193" s="131">
        <v>232.69501407736652</v>
      </c>
      <c r="E193" s="131">
        <v>1058.3572361088027</v>
      </c>
      <c r="F193" s="131">
        <v>1291.0522501861692</v>
      </c>
      <c r="G193" s="131">
        <v>92019.648394838092</v>
      </c>
    </row>
    <row r="194" spans="1:7" x14ac:dyDescent="0.25">
      <c r="A194" s="128">
        <v>50406</v>
      </c>
      <c r="B194" s="129">
        <v>181</v>
      </c>
      <c r="C194" s="130">
        <v>92019.648394838092</v>
      </c>
      <c r="D194" s="131">
        <v>230.04912098709451</v>
      </c>
      <c r="E194" s="131">
        <v>1061.0031291990747</v>
      </c>
      <c r="F194" s="131">
        <v>1291.0522501861692</v>
      </c>
      <c r="G194" s="131">
        <v>90958.645265639017</v>
      </c>
    </row>
    <row r="195" spans="1:7" x14ac:dyDescent="0.25">
      <c r="A195" s="128">
        <v>50437</v>
      </c>
      <c r="B195" s="129">
        <v>182</v>
      </c>
      <c r="C195" s="130">
        <v>90958.645265639017</v>
      </c>
      <c r="D195" s="131">
        <v>227.39661316409683</v>
      </c>
      <c r="E195" s="131">
        <v>1063.6556370220724</v>
      </c>
      <c r="F195" s="131">
        <v>1291.0522501861692</v>
      </c>
      <c r="G195" s="131">
        <v>89894.989628616939</v>
      </c>
    </row>
    <row r="196" spans="1:7" x14ac:dyDescent="0.25">
      <c r="A196" s="128">
        <v>50465</v>
      </c>
      <c r="B196" s="129">
        <v>183</v>
      </c>
      <c r="C196" s="130">
        <v>89894.989628616939</v>
      </c>
      <c r="D196" s="131">
        <v>224.73747407154167</v>
      </c>
      <c r="E196" s="131">
        <v>1066.3147761146276</v>
      </c>
      <c r="F196" s="131">
        <v>1291.0522501861692</v>
      </c>
      <c r="G196" s="131">
        <v>88828.674852502314</v>
      </c>
    </row>
    <row r="197" spans="1:7" x14ac:dyDescent="0.25">
      <c r="A197" s="128">
        <v>50496</v>
      </c>
      <c r="B197" s="129">
        <v>184</v>
      </c>
      <c r="C197" s="130">
        <v>88828.674852502314</v>
      </c>
      <c r="D197" s="131">
        <v>222.07168713125509</v>
      </c>
      <c r="E197" s="131">
        <v>1068.980563054914</v>
      </c>
      <c r="F197" s="131">
        <v>1291.0522501861692</v>
      </c>
      <c r="G197" s="131">
        <v>87759.694289447405</v>
      </c>
    </row>
    <row r="198" spans="1:7" x14ac:dyDescent="0.25">
      <c r="A198" s="128">
        <v>50526</v>
      </c>
      <c r="B198" s="129">
        <v>185</v>
      </c>
      <c r="C198" s="130">
        <v>87759.694289447405</v>
      </c>
      <c r="D198" s="131">
        <v>219.39923572361778</v>
      </c>
      <c r="E198" s="131">
        <v>1071.6530144625515</v>
      </c>
      <c r="F198" s="131">
        <v>1291.0522501861692</v>
      </c>
      <c r="G198" s="131">
        <v>86688.041274984847</v>
      </c>
    </row>
    <row r="199" spans="1:7" x14ac:dyDescent="0.25">
      <c r="A199" s="128">
        <v>50557</v>
      </c>
      <c r="B199" s="129">
        <v>186</v>
      </c>
      <c r="C199" s="130">
        <v>86688.041274984847</v>
      </c>
      <c r="D199" s="131">
        <v>216.72010318746143</v>
      </c>
      <c r="E199" s="131">
        <v>1074.3321469987077</v>
      </c>
      <c r="F199" s="131">
        <v>1291.0522501861692</v>
      </c>
      <c r="G199" s="131">
        <v>85613.709127986134</v>
      </c>
    </row>
    <row r="200" spans="1:7" x14ac:dyDescent="0.25">
      <c r="A200" s="128">
        <v>50587</v>
      </c>
      <c r="B200" s="129">
        <v>187</v>
      </c>
      <c r="C200" s="130">
        <v>85613.709127986134</v>
      </c>
      <c r="D200" s="131">
        <v>214.0342728199646</v>
      </c>
      <c r="E200" s="131">
        <v>1077.0179773662044</v>
      </c>
      <c r="F200" s="131">
        <v>1291.052250186169</v>
      </c>
      <c r="G200" s="131">
        <v>84536.691150619925</v>
      </c>
    </row>
    <row r="201" spans="1:7" x14ac:dyDescent="0.25">
      <c r="A201" s="128">
        <v>50618</v>
      </c>
      <c r="B201" s="129">
        <v>188</v>
      </c>
      <c r="C201" s="130">
        <v>84536.691150619925</v>
      </c>
      <c r="D201" s="131">
        <v>211.34172787654913</v>
      </c>
      <c r="E201" s="131">
        <v>1079.71052230962</v>
      </c>
      <c r="F201" s="131">
        <v>1291.0522501861692</v>
      </c>
      <c r="G201" s="131">
        <v>83456.98062831031</v>
      </c>
    </row>
    <row r="202" spans="1:7" x14ac:dyDescent="0.25">
      <c r="A202" s="128">
        <v>50649</v>
      </c>
      <c r="B202" s="129">
        <v>189</v>
      </c>
      <c r="C202" s="130">
        <v>83456.98062831031</v>
      </c>
      <c r="D202" s="131">
        <v>208.64245157077508</v>
      </c>
      <c r="E202" s="131">
        <v>1082.409798615394</v>
      </c>
      <c r="F202" s="131">
        <v>1291.0522501861692</v>
      </c>
      <c r="G202" s="131">
        <v>82374.570829694916</v>
      </c>
    </row>
    <row r="203" spans="1:7" x14ac:dyDescent="0.25">
      <c r="A203" s="128">
        <v>50679</v>
      </c>
      <c r="B203" s="129">
        <v>190</v>
      </c>
      <c r="C203" s="130">
        <v>82374.570829694916</v>
      </c>
      <c r="D203" s="131">
        <v>205.9364270742366</v>
      </c>
      <c r="E203" s="131">
        <v>1085.1158231119325</v>
      </c>
      <c r="F203" s="131">
        <v>1291.0522501861692</v>
      </c>
      <c r="G203" s="131">
        <v>81289.455006582983</v>
      </c>
    </row>
    <row r="204" spans="1:7" x14ac:dyDescent="0.25">
      <c r="A204" s="128">
        <v>50710</v>
      </c>
      <c r="B204" s="129">
        <v>191</v>
      </c>
      <c r="C204" s="130">
        <v>81289.455006582983</v>
      </c>
      <c r="D204" s="131">
        <v>203.22363751645673</v>
      </c>
      <c r="E204" s="131">
        <v>1087.8286126697126</v>
      </c>
      <c r="F204" s="131">
        <v>1291.0522501861692</v>
      </c>
      <c r="G204" s="131">
        <v>80201.626393913277</v>
      </c>
    </row>
    <row r="205" spans="1:7" x14ac:dyDescent="0.25">
      <c r="A205" s="128">
        <v>50740</v>
      </c>
      <c r="B205" s="129">
        <v>192</v>
      </c>
      <c r="C205" s="130">
        <v>80201.626393913277</v>
      </c>
      <c r="D205" s="131">
        <v>200.5040659847825</v>
      </c>
      <c r="E205" s="131">
        <v>1090.5481842013867</v>
      </c>
      <c r="F205" s="131">
        <v>1291.0522501861692</v>
      </c>
      <c r="G205" s="131">
        <v>79111.078209711894</v>
      </c>
    </row>
    <row r="206" spans="1:7" x14ac:dyDescent="0.25">
      <c r="A206" s="128">
        <v>50771</v>
      </c>
      <c r="B206" s="129">
        <v>193</v>
      </c>
      <c r="C206" s="130">
        <v>79111.078209711894</v>
      </c>
      <c r="D206" s="131">
        <v>197.77769552427904</v>
      </c>
      <c r="E206" s="131">
        <v>1093.2745546618901</v>
      </c>
      <c r="F206" s="131">
        <v>1291.0522501861692</v>
      </c>
      <c r="G206" s="131">
        <v>78017.803655049996</v>
      </c>
    </row>
    <row r="207" spans="1:7" x14ac:dyDescent="0.25">
      <c r="A207" s="128">
        <v>50802</v>
      </c>
      <c r="B207" s="129">
        <v>194</v>
      </c>
      <c r="C207" s="130">
        <v>78017.803655049996</v>
      </c>
      <c r="D207" s="131">
        <v>195.04450913762426</v>
      </c>
      <c r="E207" s="131">
        <v>1096.0077410485449</v>
      </c>
      <c r="F207" s="131">
        <v>1291.0522501861692</v>
      </c>
      <c r="G207" s="131">
        <v>76921.795914001457</v>
      </c>
    </row>
    <row r="208" spans="1:7" x14ac:dyDescent="0.25">
      <c r="A208" s="128">
        <v>50830</v>
      </c>
      <c r="B208" s="129">
        <v>195</v>
      </c>
      <c r="C208" s="130">
        <v>76921.795914001457</v>
      </c>
      <c r="D208" s="131">
        <v>192.30448978500294</v>
      </c>
      <c r="E208" s="131">
        <v>1098.7477604011663</v>
      </c>
      <c r="F208" s="131">
        <v>1291.0522501861692</v>
      </c>
      <c r="G208" s="131">
        <v>75823.048153600292</v>
      </c>
    </row>
    <row r="209" spans="1:7" x14ac:dyDescent="0.25">
      <c r="A209" s="128">
        <v>50861</v>
      </c>
      <c r="B209" s="129">
        <v>196</v>
      </c>
      <c r="C209" s="130">
        <v>75823.048153600292</v>
      </c>
      <c r="D209" s="131">
        <v>189.55762038400005</v>
      </c>
      <c r="E209" s="131">
        <v>1101.4946298021691</v>
      </c>
      <c r="F209" s="131">
        <v>1291.0522501861692</v>
      </c>
      <c r="G209" s="131">
        <v>74721.553523798124</v>
      </c>
    </row>
    <row r="210" spans="1:7" x14ac:dyDescent="0.25">
      <c r="A210" s="128">
        <v>50891</v>
      </c>
      <c r="B210" s="129">
        <v>197</v>
      </c>
      <c r="C210" s="130">
        <v>74721.553523798124</v>
      </c>
      <c r="D210" s="131">
        <v>186.80388380949458</v>
      </c>
      <c r="E210" s="131">
        <v>1104.2483663766745</v>
      </c>
      <c r="F210" s="131">
        <v>1291.0522501861692</v>
      </c>
      <c r="G210" s="131">
        <v>73617.305157421448</v>
      </c>
    </row>
    <row r="211" spans="1:7" x14ac:dyDescent="0.25">
      <c r="A211" s="128">
        <v>50922</v>
      </c>
      <c r="B211" s="129">
        <v>198</v>
      </c>
      <c r="C211" s="130">
        <v>73617.305157421448</v>
      </c>
      <c r="D211" s="131">
        <v>184.04326289355291</v>
      </c>
      <c r="E211" s="131">
        <v>1107.0089872926162</v>
      </c>
      <c r="F211" s="131">
        <v>1291.0522501861692</v>
      </c>
      <c r="G211" s="131">
        <v>72510.29617012883</v>
      </c>
    </row>
    <row r="212" spans="1:7" x14ac:dyDescent="0.25">
      <c r="A212" s="128">
        <v>50952</v>
      </c>
      <c r="B212" s="129">
        <v>199</v>
      </c>
      <c r="C212" s="130">
        <v>72510.29617012883</v>
      </c>
      <c r="D212" s="131">
        <v>181.27574042532135</v>
      </c>
      <c r="E212" s="131">
        <v>1109.7765097608478</v>
      </c>
      <c r="F212" s="131">
        <v>1291.0522501861692</v>
      </c>
      <c r="G212" s="131">
        <v>71400.51966036798</v>
      </c>
    </row>
    <row r="213" spans="1:7" x14ac:dyDescent="0.25">
      <c r="A213" s="128">
        <v>50983</v>
      </c>
      <c r="B213" s="129">
        <v>200</v>
      </c>
      <c r="C213" s="130">
        <v>71400.51966036798</v>
      </c>
      <c r="D213" s="131">
        <v>178.50129915091924</v>
      </c>
      <c r="E213" s="131">
        <v>1112.5509510352501</v>
      </c>
      <c r="F213" s="131">
        <v>1291.0522501861694</v>
      </c>
      <c r="G213" s="131">
        <v>70287.968709332723</v>
      </c>
    </row>
    <row r="214" spans="1:7" x14ac:dyDescent="0.25">
      <c r="A214" s="128">
        <v>51014</v>
      </c>
      <c r="B214" s="129">
        <v>201</v>
      </c>
      <c r="C214" s="130">
        <v>70287.968709332723</v>
      </c>
      <c r="D214" s="131">
        <v>175.71992177333112</v>
      </c>
      <c r="E214" s="131">
        <v>1115.332328412838</v>
      </c>
      <c r="F214" s="131">
        <v>1291.0522501861692</v>
      </c>
      <c r="G214" s="131">
        <v>69172.636380919881</v>
      </c>
    </row>
    <row r="215" spans="1:7" x14ac:dyDescent="0.25">
      <c r="A215" s="128">
        <v>51044</v>
      </c>
      <c r="B215" s="129">
        <v>202</v>
      </c>
      <c r="C215" s="130">
        <v>69172.636380919881</v>
      </c>
      <c r="D215" s="131">
        <v>172.93159095229902</v>
      </c>
      <c r="E215" s="131">
        <v>1118.1206592338701</v>
      </c>
      <c r="F215" s="131">
        <v>1291.0522501861692</v>
      </c>
      <c r="G215" s="131">
        <v>68054.51572168601</v>
      </c>
    </row>
    <row r="216" spans="1:7" x14ac:dyDescent="0.25">
      <c r="A216" s="128">
        <v>51075</v>
      </c>
      <c r="B216" s="129">
        <v>203</v>
      </c>
      <c r="C216" s="130">
        <v>68054.51572168601</v>
      </c>
      <c r="D216" s="131">
        <v>170.13628930421439</v>
      </c>
      <c r="E216" s="131">
        <v>1120.9159608819548</v>
      </c>
      <c r="F216" s="131">
        <v>1291.0522501861692</v>
      </c>
      <c r="G216" s="131">
        <v>66933.599760804049</v>
      </c>
    </row>
    <row r="217" spans="1:7" x14ac:dyDescent="0.25">
      <c r="A217" s="128">
        <v>51105</v>
      </c>
      <c r="B217" s="129">
        <v>204</v>
      </c>
      <c r="C217" s="130">
        <v>66933.599760804049</v>
      </c>
      <c r="D217" s="131">
        <v>167.33399940200948</v>
      </c>
      <c r="E217" s="131">
        <v>1123.7182507841599</v>
      </c>
      <c r="F217" s="131">
        <v>1291.0522501861694</v>
      </c>
      <c r="G217" s="131">
        <v>65809.881510019884</v>
      </c>
    </row>
    <row r="218" spans="1:7" x14ac:dyDescent="0.25">
      <c r="A218" s="128">
        <v>51136</v>
      </c>
      <c r="B218" s="129">
        <v>205</v>
      </c>
      <c r="C218" s="130">
        <v>65809.881510019884</v>
      </c>
      <c r="D218" s="131">
        <v>164.52470377504906</v>
      </c>
      <c r="E218" s="131">
        <v>1126.5275464111201</v>
      </c>
      <c r="F218" s="131">
        <v>1291.0522501861692</v>
      </c>
      <c r="G218" s="131">
        <v>64683.353963608766</v>
      </c>
    </row>
    <row r="219" spans="1:7" x14ac:dyDescent="0.25">
      <c r="A219" s="128">
        <v>51167</v>
      </c>
      <c r="B219" s="129">
        <v>206</v>
      </c>
      <c r="C219" s="130">
        <v>64683.353963608766</v>
      </c>
      <c r="D219" s="131">
        <v>161.70838490902128</v>
      </c>
      <c r="E219" s="131">
        <v>1129.3438652771481</v>
      </c>
      <c r="F219" s="131">
        <v>1291.0522501861694</v>
      </c>
      <c r="G219" s="131">
        <v>63554.010098331615</v>
      </c>
    </row>
    <row r="220" spans="1:7" x14ac:dyDescent="0.25">
      <c r="A220" s="128">
        <v>51196</v>
      </c>
      <c r="B220" s="129">
        <v>207</v>
      </c>
      <c r="C220" s="130">
        <v>63554.010098331615</v>
      </c>
      <c r="D220" s="131">
        <v>158.88502524582842</v>
      </c>
      <c r="E220" s="131">
        <v>1132.1672249403407</v>
      </c>
      <c r="F220" s="131">
        <v>1291.0522501861692</v>
      </c>
      <c r="G220" s="131">
        <v>62421.842873391273</v>
      </c>
    </row>
    <row r="221" spans="1:7" x14ac:dyDescent="0.25">
      <c r="A221" s="128">
        <v>51227</v>
      </c>
      <c r="B221" s="129">
        <v>208</v>
      </c>
      <c r="C221" s="130">
        <v>62421.842873391273</v>
      </c>
      <c r="D221" s="131">
        <v>156.05460718347754</v>
      </c>
      <c r="E221" s="131">
        <v>1134.9976430026916</v>
      </c>
      <c r="F221" s="131">
        <v>1291.0522501861692</v>
      </c>
      <c r="G221" s="131">
        <v>61286.845230388579</v>
      </c>
    </row>
    <row r="222" spans="1:7" x14ac:dyDescent="0.25">
      <c r="A222" s="128">
        <v>51257</v>
      </c>
      <c r="B222" s="129">
        <v>209</v>
      </c>
      <c r="C222" s="130">
        <v>61286.845230388579</v>
      </c>
      <c r="D222" s="131">
        <v>153.21711307597081</v>
      </c>
      <c r="E222" s="131">
        <v>1137.8351371101983</v>
      </c>
      <c r="F222" s="131">
        <v>1291.0522501861692</v>
      </c>
      <c r="G222" s="131">
        <v>60149.010093278383</v>
      </c>
    </row>
    <row r="223" spans="1:7" x14ac:dyDescent="0.25">
      <c r="A223" s="128">
        <v>51288</v>
      </c>
      <c r="B223" s="129">
        <v>210</v>
      </c>
      <c r="C223" s="130">
        <v>60149.010093278383</v>
      </c>
      <c r="D223" s="131">
        <v>150.37252523319532</v>
      </c>
      <c r="E223" s="131">
        <v>1140.6797249529739</v>
      </c>
      <c r="F223" s="131">
        <v>1291.0522501861692</v>
      </c>
      <c r="G223" s="131">
        <v>59008.330368325405</v>
      </c>
    </row>
    <row r="224" spans="1:7" x14ac:dyDescent="0.25">
      <c r="A224" s="128">
        <v>51318</v>
      </c>
      <c r="B224" s="129">
        <v>211</v>
      </c>
      <c r="C224" s="130">
        <v>59008.330368325405</v>
      </c>
      <c r="D224" s="131">
        <v>147.52082592081288</v>
      </c>
      <c r="E224" s="131">
        <v>1143.5314242653562</v>
      </c>
      <c r="F224" s="131">
        <v>1291.0522501861692</v>
      </c>
      <c r="G224" s="131">
        <v>57864.79894406005</v>
      </c>
    </row>
    <row r="225" spans="1:7" x14ac:dyDescent="0.25">
      <c r="A225" s="128">
        <v>51349</v>
      </c>
      <c r="B225" s="129">
        <v>212</v>
      </c>
      <c r="C225" s="130">
        <v>57864.79894406005</v>
      </c>
      <c r="D225" s="131">
        <v>144.66199736014948</v>
      </c>
      <c r="E225" s="131">
        <v>1146.3902528260198</v>
      </c>
      <c r="F225" s="131">
        <v>1291.0522501861692</v>
      </c>
      <c r="G225" s="131">
        <v>56718.408691234028</v>
      </c>
    </row>
    <row r="226" spans="1:7" x14ac:dyDescent="0.25">
      <c r="A226" s="128">
        <v>51380</v>
      </c>
      <c r="B226" s="129">
        <v>213</v>
      </c>
      <c r="C226" s="130">
        <v>56718.408691234028</v>
      </c>
      <c r="D226" s="131">
        <v>141.79602172808444</v>
      </c>
      <c r="E226" s="131">
        <v>1149.2562284580849</v>
      </c>
      <c r="F226" s="131">
        <v>1291.0522501861694</v>
      </c>
      <c r="G226" s="131">
        <v>55569.152462775943</v>
      </c>
    </row>
    <row r="227" spans="1:7" x14ac:dyDescent="0.25">
      <c r="A227" s="128">
        <v>51410</v>
      </c>
      <c r="B227" s="129">
        <v>214</v>
      </c>
      <c r="C227" s="130">
        <v>55569.152462775943</v>
      </c>
      <c r="D227" s="131">
        <v>138.92288115693921</v>
      </c>
      <c r="E227" s="131">
        <v>1152.12936902923</v>
      </c>
      <c r="F227" s="131">
        <v>1291.0522501861692</v>
      </c>
      <c r="G227" s="131">
        <v>54417.023093746713</v>
      </c>
    </row>
    <row r="228" spans="1:7" x14ac:dyDescent="0.25">
      <c r="A228" s="128">
        <v>51441</v>
      </c>
      <c r="B228" s="129">
        <v>215</v>
      </c>
      <c r="C228" s="130">
        <v>54417.023093746713</v>
      </c>
      <c r="D228" s="131">
        <v>136.04255773436614</v>
      </c>
      <c r="E228" s="131">
        <v>1155.0096924518029</v>
      </c>
      <c r="F228" s="131">
        <v>1291.0522501861692</v>
      </c>
      <c r="G228" s="131">
        <v>53262.013401294913</v>
      </c>
    </row>
    <row r="229" spans="1:7" x14ac:dyDescent="0.25">
      <c r="A229" s="128">
        <v>51471</v>
      </c>
      <c r="B229" s="129">
        <v>216</v>
      </c>
      <c r="C229" s="130">
        <v>53262.013401294913</v>
      </c>
      <c r="D229" s="131">
        <v>133.15503350323664</v>
      </c>
      <c r="E229" s="131">
        <v>1157.8972166829326</v>
      </c>
      <c r="F229" s="131">
        <v>1291.0522501861692</v>
      </c>
      <c r="G229" s="131">
        <v>52104.116184611979</v>
      </c>
    </row>
    <row r="230" spans="1:7" x14ac:dyDescent="0.25">
      <c r="A230" s="128">
        <v>51502</v>
      </c>
      <c r="B230" s="129">
        <v>217</v>
      </c>
      <c r="C230" s="130">
        <v>52104.116184611979</v>
      </c>
      <c r="D230" s="131">
        <v>130.26029046152931</v>
      </c>
      <c r="E230" s="131">
        <v>1160.7919597246398</v>
      </c>
      <c r="F230" s="131">
        <v>1291.0522501861692</v>
      </c>
      <c r="G230" s="131">
        <v>50943.324224887343</v>
      </c>
    </row>
    <row r="231" spans="1:7" x14ac:dyDescent="0.25">
      <c r="A231" s="128">
        <v>51533</v>
      </c>
      <c r="B231" s="129">
        <v>218</v>
      </c>
      <c r="C231" s="130">
        <v>50943.324224887343</v>
      </c>
      <c r="D231" s="131">
        <v>127.35831056221771</v>
      </c>
      <c r="E231" s="131">
        <v>1163.6939396239516</v>
      </c>
      <c r="F231" s="131">
        <v>1291.0522501861692</v>
      </c>
      <c r="G231" s="131">
        <v>49779.630285263389</v>
      </c>
    </row>
    <row r="232" spans="1:7" x14ac:dyDescent="0.25">
      <c r="A232" s="128">
        <v>51561</v>
      </c>
      <c r="B232" s="129">
        <v>219</v>
      </c>
      <c r="C232" s="130">
        <v>49779.630285263389</v>
      </c>
      <c r="D232" s="131">
        <v>124.44907571315782</v>
      </c>
      <c r="E232" s="131">
        <v>1166.6031744730114</v>
      </c>
      <c r="F232" s="131">
        <v>1291.0522501861692</v>
      </c>
      <c r="G232" s="131">
        <v>48613.027110790375</v>
      </c>
    </row>
    <row r="233" spans="1:7" x14ac:dyDescent="0.25">
      <c r="A233" s="128">
        <v>51592</v>
      </c>
      <c r="B233" s="129">
        <v>220</v>
      </c>
      <c r="C233" s="130">
        <v>48613.027110790375</v>
      </c>
      <c r="D233" s="131">
        <v>121.5325677769753</v>
      </c>
      <c r="E233" s="131">
        <v>1169.5196824091938</v>
      </c>
      <c r="F233" s="131">
        <v>1291.0522501861692</v>
      </c>
      <c r="G233" s="131">
        <v>47443.507428381185</v>
      </c>
    </row>
    <row r="234" spans="1:7" x14ac:dyDescent="0.25">
      <c r="A234" s="128">
        <v>51622</v>
      </c>
      <c r="B234" s="129">
        <v>221</v>
      </c>
      <c r="C234" s="130">
        <v>47443.507428381185</v>
      </c>
      <c r="D234" s="131">
        <v>118.60876857095231</v>
      </c>
      <c r="E234" s="131">
        <v>1172.4434816152168</v>
      </c>
      <c r="F234" s="131">
        <v>1291.0522501861692</v>
      </c>
      <c r="G234" s="131">
        <v>46271.063946765971</v>
      </c>
    </row>
    <row r="235" spans="1:7" x14ac:dyDescent="0.25">
      <c r="A235" s="128">
        <v>51653</v>
      </c>
      <c r="B235" s="129">
        <v>222</v>
      </c>
      <c r="C235" s="130">
        <v>46271.063946765971</v>
      </c>
      <c r="D235" s="131">
        <v>115.67765986691427</v>
      </c>
      <c r="E235" s="131">
        <v>1175.3745903192548</v>
      </c>
      <c r="F235" s="131">
        <v>1291.0522501861692</v>
      </c>
      <c r="G235" s="131">
        <v>45095.689356446717</v>
      </c>
    </row>
    <row r="236" spans="1:7" x14ac:dyDescent="0.25">
      <c r="A236" s="128">
        <v>51683</v>
      </c>
      <c r="B236" s="129">
        <v>223</v>
      </c>
      <c r="C236" s="130">
        <v>45095.689356446717</v>
      </c>
      <c r="D236" s="131">
        <v>112.73922339111614</v>
      </c>
      <c r="E236" s="131">
        <v>1178.313026795053</v>
      </c>
      <c r="F236" s="131">
        <v>1291.0522501861692</v>
      </c>
      <c r="G236" s="131">
        <v>43917.376329651663</v>
      </c>
    </row>
    <row r="237" spans="1:7" x14ac:dyDescent="0.25">
      <c r="A237" s="128">
        <v>51714</v>
      </c>
      <c r="B237" s="129">
        <v>224</v>
      </c>
      <c r="C237" s="130">
        <v>43917.376329651663</v>
      </c>
      <c r="D237" s="131">
        <v>109.79344082412851</v>
      </c>
      <c r="E237" s="131">
        <v>1181.2588093620407</v>
      </c>
      <c r="F237" s="131">
        <v>1291.0522501861692</v>
      </c>
      <c r="G237" s="131">
        <v>42736.117520289619</v>
      </c>
    </row>
    <row r="238" spans="1:7" x14ac:dyDescent="0.25">
      <c r="A238" s="128">
        <v>51745</v>
      </c>
      <c r="B238" s="129">
        <v>225</v>
      </c>
      <c r="C238" s="130">
        <v>42736.117520289619</v>
      </c>
      <c r="D238" s="131">
        <v>106.8402938007234</v>
      </c>
      <c r="E238" s="131">
        <v>1184.2119563854458</v>
      </c>
      <c r="F238" s="131">
        <v>1291.0522501861692</v>
      </c>
      <c r="G238" s="131">
        <v>41551.905563904176</v>
      </c>
    </row>
    <row r="239" spans="1:7" x14ac:dyDescent="0.25">
      <c r="A239" s="128">
        <v>51775</v>
      </c>
      <c r="B239" s="129">
        <v>226</v>
      </c>
      <c r="C239" s="130">
        <v>41551.905563904176</v>
      </c>
      <c r="D239" s="131">
        <v>103.87976390975979</v>
      </c>
      <c r="E239" s="131">
        <v>1187.1724862764092</v>
      </c>
      <c r="F239" s="131">
        <v>1291.052250186169</v>
      </c>
      <c r="G239" s="131">
        <v>40364.733077627767</v>
      </c>
    </row>
    <row r="240" spans="1:7" x14ac:dyDescent="0.25">
      <c r="A240" s="128">
        <v>51806</v>
      </c>
      <c r="B240" s="129">
        <v>227</v>
      </c>
      <c r="C240" s="130">
        <v>40364.733077627767</v>
      </c>
      <c r="D240" s="131">
        <v>100.91183269406876</v>
      </c>
      <c r="E240" s="131">
        <v>1190.1404174921004</v>
      </c>
      <c r="F240" s="131">
        <v>1291.0522501861692</v>
      </c>
      <c r="G240" s="131">
        <v>39174.59266013567</v>
      </c>
    </row>
    <row r="241" spans="1:10" x14ac:dyDescent="0.25">
      <c r="A241" s="128">
        <v>51836</v>
      </c>
      <c r="B241" s="129">
        <v>228</v>
      </c>
      <c r="C241" s="130">
        <v>39174.59266013567</v>
      </c>
      <c r="D241" s="131">
        <v>97.936481650338507</v>
      </c>
      <c r="E241" s="131">
        <v>1193.1157685358305</v>
      </c>
      <c r="F241" s="131">
        <v>1291.052250186169</v>
      </c>
      <c r="G241" s="131">
        <v>37981.476891599836</v>
      </c>
    </row>
    <row r="242" spans="1:10" x14ac:dyDescent="0.25">
      <c r="A242" s="128">
        <v>51883</v>
      </c>
      <c r="B242" s="129">
        <v>229</v>
      </c>
      <c r="C242" s="130">
        <v>37981.476891599836</v>
      </c>
      <c r="D242" s="131">
        <v>52.071379609451029</v>
      </c>
      <c r="E242" s="131">
        <v>1196.0985579571702</v>
      </c>
      <c r="F242" s="131">
        <v>1248.1699375666212</v>
      </c>
      <c r="G242" s="131">
        <v>36785.378333642664</v>
      </c>
    </row>
    <row r="243" spans="1:10" x14ac:dyDescent="0.25">
      <c r="A243" s="128"/>
      <c r="B243" s="129"/>
      <c r="C243" s="130"/>
      <c r="D243" s="131"/>
      <c r="E243" s="131"/>
      <c r="F243" s="131"/>
      <c r="G243" s="131"/>
    </row>
    <row r="244" spans="1:10" x14ac:dyDescent="0.25">
      <c r="A244" s="128"/>
      <c r="B244" s="129"/>
      <c r="C244" s="130"/>
      <c r="D244" s="131"/>
      <c r="E244" s="131"/>
      <c r="F244" s="131"/>
      <c r="G244" s="131"/>
    </row>
    <row r="245" spans="1:10" x14ac:dyDescent="0.25">
      <c r="A245" s="128"/>
      <c r="B245" s="129"/>
      <c r="C245" s="130"/>
      <c r="D245" s="131"/>
      <c r="E245" s="131"/>
      <c r="F245" s="131"/>
      <c r="G245" s="131"/>
    </row>
    <row r="246" spans="1:10" x14ac:dyDescent="0.25">
      <c r="A246" s="128"/>
      <c r="B246" s="129"/>
      <c r="C246" s="130"/>
      <c r="D246" s="131"/>
      <c r="E246" s="131"/>
      <c r="F246" s="131"/>
      <c r="G246" s="131"/>
    </row>
    <row r="247" spans="1:10" x14ac:dyDescent="0.25">
      <c r="A247" s="128"/>
      <c r="B247" s="129"/>
      <c r="C247" s="130"/>
      <c r="D247" s="131"/>
      <c r="E247" s="131"/>
      <c r="F247" s="131"/>
      <c r="G247" s="131"/>
    </row>
    <row r="248" spans="1:10" x14ac:dyDescent="0.25">
      <c r="A248" s="128"/>
      <c r="B248" s="129"/>
      <c r="C248" s="130"/>
      <c r="D248" s="131"/>
      <c r="E248" s="131"/>
      <c r="F248" s="131"/>
      <c r="G248" s="131"/>
      <c r="I248" s="149"/>
      <c r="J248" s="149"/>
    </row>
    <row r="249" spans="1:10" x14ac:dyDescent="0.25">
      <c r="A249" s="128"/>
      <c r="B249" s="129"/>
      <c r="C249" s="130"/>
      <c r="D249" s="131"/>
      <c r="E249" s="131"/>
      <c r="F249" s="131"/>
      <c r="G249" s="131"/>
    </row>
    <row r="250" spans="1:10" x14ac:dyDescent="0.25">
      <c r="A250" s="128"/>
      <c r="B250" s="129"/>
      <c r="C250" s="130"/>
      <c r="D250" s="131"/>
      <c r="E250" s="131"/>
      <c r="F250" s="131"/>
      <c r="G250" s="131"/>
    </row>
    <row r="251" spans="1:10" x14ac:dyDescent="0.25">
      <c r="A251" s="128"/>
      <c r="B251" s="129"/>
      <c r="C251" s="130"/>
      <c r="D251" s="131"/>
      <c r="E251" s="131"/>
      <c r="F251" s="131"/>
      <c r="G251" s="131"/>
    </row>
    <row r="252" spans="1:10" x14ac:dyDescent="0.25">
      <c r="A252" s="128"/>
      <c r="B252" s="129"/>
      <c r="C252" s="130"/>
      <c r="D252" s="131"/>
      <c r="E252" s="131"/>
      <c r="F252" s="131"/>
      <c r="G252" s="131"/>
    </row>
    <row r="253" spans="1:10" x14ac:dyDescent="0.25">
      <c r="A253" s="128"/>
      <c r="B253" s="129"/>
      <c r="C253" s="130"/>
      <c r="D253" s="131"/>
      <c r="E253" s="131"/>
      <c r="F253" s="131"/>
      <c r="G253" s="131"/>
    </row>
    <row r="254" spans="1:10" x14ac:dyDescent="0.25">
      <c r="A254" s="128"/>
      <c r="B254" s="129"/>
      <c r="C254" s="130"/>
      <c r="D254" s="131"/>
      <c r="E254" s="131"/>
      <c r="F254" s="131"/>
      <c r="G254" s="131"/>
      <c r="I254" s="137"/>
    </row>
    <row r="255" spans="1:10" x14ac:dyDescent="0.25">
      <c r="A255" s="128"/>
      <c r="B255" s="129"/>
      <c r="C255" s="130"/>
      <c r="D255" s="131"/>
      <c r="E255" s="131"/>
      <c r="F255" s="131"/>
      <c r="G255" s="131"/>
    </row>
    <row r="256" spans="1:10" x14ac:dyDescent="0.25">
      <c r="A256" s="128"/>
      <c r="B256" s="129"/>
      <c r="C256" s="130"/>
      <c r="D256" s="131"/>
      <c r="E256" s="131"/>
      <c r="F256" s="131"/>
      <c r="G256" s="131"/>
    </row>
    <row r="257" spans="1:7" x14ac:dyDescent="0.25">
      <c r="A257" s="128"/>
      <c r="B257" s="129"/>
      <c r="C257" s="130"/>
      <c r="D257" s="131"/>
      <c r="E257" s="131"/>
      <c r="F257" s="131"/>
      <c r="G257" s="13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1C99A-A054-4C5C-97B3-4BF2E50C771B}">
  <dimension ref="A1:P500"/>
  <sheetViews>
    <sheetView zoomScaleNormal="100" workbookViewId="0">
      <selection activeCell="E17" sqref="E17"/>
    </sheetView>
  </sheetViews>
  <sheetFormatPr defaultColWidth="9.140625" defaultRowHeight="15" x14ac:dyDescent="0.25"/>
  <cols>
    <col min="1" max="1" width="9.140625" style="337" customWidth="1"/>
    <col min="2" max="2" width="7.85546875" style="337" customWidth="1"/>
    <col min="3" max="3" width="14.5703125" style="337" customWidth="1"/>
    <col min="4" max="4" width="14.42578125" style="337" customWidth="1"/>
    <col min="5" max="6" width="14.5703125" style="337" customWidth="1"/>
    <col min="7" max="7" width="14.5703125" style="338" customWidth="1"/>
    <col min="8" max="10" width="9.140625" style="337"/>
    <col min="11" max="11" width="11" style="337" customWidth="1"/>
    <col min="12" max="16384" width="9.140625" style="337"/>
  </cols>
  <sheetData>
    <row r="1" spans="1:16" x14ac:dyDescent="0.25">
      <c r="A1" s="87"/>
      <c r="B1" s="87"/>
      <c r="C1" s="87"/>
      <c r="D1" s="87"/>
      <c r="E1" s="87"/>
      <c r="F1" s="87"/>
      <c r="G1" s="352"/>
      <c r="H1" s="345"/>
      <c r="I1" s="345"/>
      <c r="J1" s="345"/>
      <c r="K1" s="345"/>
      <c r="L1" s="345"/>
      <c r="M1" s="345"/>
      <c r="N1" s="345"/>
    </row>
    <row r="2" spans="1:16" x14ac:dyDescent="0.25">
      <c r="A2" s="87"/>
      <c r="B2" s="87"/>
      <c r="C2" s="87"/>
      <c r="D2" s="87"/>
      <c r="E2" s="87"/>
      <c r="F2" s="85"/>
      <c r="G2" s="86"/>
      <c r="H2" s="345"/>
      <c r="I2" s="345"/>
      <c r="J2" s="345"/>
      <c r="K2" s="345"/>
      <c r="L2" s="345"/>
      <c r="M2" s="345"/>
      <c r="N2" s="345"/>
    </row>
    <row r="3" spans="1:16" x14ac:dyDescent="0.25">
      <c r="A3" s="87"/>
      <c r="B3" s="87"/>
      <c r="C3" s="87"/>
      <c r="D3" s="87"/>
      <c r="E3" s="87"/>
      <c r="F3" s="85"/>
      <c r="G3" s="86"/>
      <c r="H3" s="345"/>
      <c r="I3" s="345"/>
      <c r="J3" s="345"/>
      <c r="K3" s="89" t="s">
        <v>2</v>
      </c>
      <c r="L3" s="89" t="s">
        <v>51</v>
      </c>
      <c r="M3" s="90"/>
      <c r="N3" s="345"/>
    </row>
    <row r="4" spans="1:16" ht="18.75" x14ac:dyDescent="0.3">
      <c r="A4" s="87"/>
      <c r="B4" s="91" t="s">
        <v>52</v>
      </c>
      <c r="C4" s="87"/>
      <c r="D4" s="87"/>
      <c r="E4" s="85"/>
      <c r="F4" s="92" t="str">
        <f>'Lisa 3_Tallinna mnt 14'!D6</f>
        <v>Rapla maakond, Rapla vald, Rapla linn, Tallinna mnt 14</v>
      </c>
      <c r="G4" s="87"/>
      <c r="H4" s="345"/>
      <c r="I4" s="345"/>
      <c r="J4" s="345"/>
      <c r="K4" s="93" t="s">
        <v>53</v>
      </c>
      <c r="L4" s="94">
        <v>4460.5</v>
      </c>
      <c r="M4" s="95">
        <f>L4/$L$9</f>
        <v>0.82533074289943553</v>
      </c>
      <c r="N4" s="348"/>
      <c r="O4" s="339"/>
    </row>
    <row r="5" spans="1:16" x14ac:dyDescent="0.25">
      <c r="A5" s="87"/>
      <c r="B5" s="87"/>
      <c r="C5" s="87"/>
      <c r="D5" s="87"/>
      <c r="E5" s="87"/>
      <c r="F5" s="98"/>
      <c r="G5" s="87"/>
      <c r="H5" s="345"/>
      <c r="I5" s="345"/>
      <c r="J5" s="345"/>
      <c r="K5" s="93" t="s">
        <v>54</v>
      </c>
      <c r="L5" s="94"/>
      <c r="M5" s="95">
        <v>0</v>
      </c>
      <c r="N5" s="349"/>
      <c r="O5" s="339"/>
    </row>
    <row r="6" spans="1:16" x14ac:dyDescent="0.25">
      <c r="A6" s="87"/>
      <c r="B6" s="100" t="s">
        <v>55</v>
      </c>
      <c r="C6" s="101"/>
      <c r="D6" s="102"/>
      <c r="E6" s="103">
        <v>46153</v>
      </c>
      <c r="F6" s="104"/>
      <c r="G6" s="87"/>
      <c r="H6" s="345"/>
      <c r="I6" s="345"/>
      <c r="J6" s="345"/>
      <c r="K6" s="93" t="s">
        <v>56</v>
      </c>
      <c r="L6" s="94"/>
      <c r="M6" s="95">
        <v>0</v>
      </c>
      <c r="N6" s="350"/>
      <c r="O6" s="341"/>
    </row>
    <row r="7" spans="1:16" x14ac:dyDescent="0.25">
      <c r="A7" s="87"/>
      <c r="B7" s="107" t="s">
        <v>57</v>
      </c>
      <c r="C7" s="85"/>
      <c r="D7" s="88"/>
      <c r="E7" s="108">
        <v>189</v>
      </c>
      <c r="F7" s="109" t="s">
        <v>58</v>
      </c>
      <c r="G7" s="87"/>
      <c r="H7" s="345"/>
      <c r="I7" s="345"/>
      <c r="J7" s="345"/>
      <c r="K7" s="93" t="s">
        <v>59</v>
      </c>
      <c r="L7" s="94"/>
      <c r="M7" s="95">
        <v>0</v>
      </c>
      <c r="N7" s="347"/>
      <c r="O7" s="342"/>
    </row>
    <row r="8" spans="1:16" x14ac:dyDescent="0.25">
      <c r="A8" s="87"/>
      <c r="B8" s="107" t="s">
        <v>60</v>
      </c>
      <c r="C8" s="85"/>
      <c r="D8" s="112">
        <f>E6-11</f>
        <v>46142</v>
      </c>
      <c r="E8" s="241">
        <f>'Annuiteetgraafik BIL_T14_alg'!I67</f>
        <v>1062234.3913262482</v>
      </c>
      <c r="F8" s="109" t="s">
        <v>61</v>
      </c>
      <c r="G8" s="87"/>
      <c r="H8" s="345"/>
      <c r="I8" s="345"/>
      <c r="J8" s="345"/>
      <c r="K8" s="93" t="s">
        <v>62</v>
      </c>
      <c r="L8" s="94"/>
      <c r="M8" s="95">
        <v>0</v>
      </c>
      <c r="N8" s="347"/>
      <c r="O8" s="342"/>
    </row>
    <row r="9" spans="1:16" x14ac:dyDescent="0.25">
      <c r="A9" s="87"/>
      <c r="B9" s="107" t="s">
        <v>60</v>
      </c>
      <c r="C9" s="85"/>
      <c r="D9" s="112">
        <v>51883</v>
      </c>
      <c r="E9" s="241">
        <f>'Annuiteetgraafik BIL_T14_alg'!H256</f>
        <v>35959.999999999731</v>
      </c>
      <c r="F9" s="109" t="s">
        <v>61</v>
      </c>
      <c r="G9" s="87"/>
      <c r="H9" s="345"/>
      <c r="I9" s="345"/>
      <c r="J9" s="345"/>
      <c r="K9" s="113" t="s">
        <v>63</v>
      </c>
      <c r="L9" s="114">
        <v>5404.5000000000009</v>
      </c>
      <c r="M9" s="113"/>
      <c r="N9" s="347"/>
      <c r="O9" s="342"/>
    </row>
    <row r="10" spans="1:16" x14ac:dyDescent="0.25">
      <c r="A10" s="87"/>
      <c r="B10" s="107" t="s">
        <v>64</v>
      </c>
      <c r="C10" s="85"/>
      <c r="D10" s="88"/>
      <c r="E10" s="115">
        <f>M4</f>
        <v>0.82533074289943553</v>
      </c>
      <c r="F10" s="109"/>
      <c r="G10" s="87"/>
      <c r="H10" s="345"/>
      <c r="I10" s="345"/>
      <c r="J10" s="345"/>
      <c r="K10" s="345"/>
      <c r="L10" s="345"/>
      <c r="M10" s="351"/>
      <c r="N10" s="351"/>
      <c r="O10" s="343"/>
    </row>
    <row r="11" spans="1:16" x14ac:dyDescent="0.25">
      <c r="A11" s="87"/>
      <c r="B11" s="107" t="s">
        <v>65</v>
      </c>
      <c r="C11" s="85"/>
      <c r="D11" s="88"/>
      <c r="E11" s="235">
        <f>E8*$E$10</f>
        <v>876694.69932662218</v>
      </c>
      <c r="F11" s="109" t="s">
        <v>61</v>
      </c>
      <c r="G11" s="87"/>
      <c r="H11" s="345"/>
      <c r="I11" s="345"/>
      <c r="J11" s="345"/>
      <c r="K11" s="345"/>
      <c r="L11" s="345"/>
      <c r="M11" s="351"/>
      <c r="N11" s="351"/>
      <c r="O11" s="343"/>
    </row>
    <row r="12" spans="1:16" x14ac:dyDescent="0.25">
      <c r="A12" s="87"/>
      <c r="B12" s="107" t="s">
        <v>66</v>
      </c>
      <c r="C12" s="85"/>
      <c r="D12" s="88"/>
      <c r="E12" s="235">
        <f>E9*$E$10</f>
        <v>29678.893514663479</v>
      </c>
      <c r="F12" s="109" t="s">
        <v>61</v>
      </c>
      <c r="G12" s="87"/>
      <c r="H12" s="345"/>
      <c r="I12" s="345"/>
      <c r="J12" s="345"/>
      <c r="K12" s="346"/>
      <c r="L12" s="346"/>
      <c r="M12" s="347"/>
      <c r="N12" s="347"/>
      <c r="O12" s="342"/>
      <c r="P12" s="343"/>
    </row>
    <row r="13" spans="1:16" x14ac:dyDescent="0.25">
      <c r="A13" s="87"/>
      <c r="B13" s="119" t="s">
        <v>67</v>
      </c>
      <c r="C13" s="120"/>
      <c r="D13" s="121"/>
      <c r="E13" s="122">
        <v>0.03</v>
      </c>
      <c r="F13" s="123"/>
      <c r="G13" s="87"/>
      <c r="H13" s="345"/>
      <c r="I13" s="345"/>
      <c r="J13" s="345"/>
      <c r="K13" s="346"/>
      <c r="L13" s="346"/>
      <c r="M13" s="347"/>
      <c r="N13" s="347"/>
      <c r="O13" s="342"/>
      <c r="P13" s="343"/>
    </row>
    <row r="14" spans="1:16" x14ac:dyDescent="0.25">
      <c r="A14" s="87"/>
      <c r="B14" s="108"/>
      <c r="C14" s="85"/>
      <c r="D14" s="345"/>
      <c r="E14" s="124"/>
      <c r="F14" s="108"/>
      <c r="G14" s="87"/>
      <c r="H14" s="345"/>
      <c r="I14" s="345"/>
      <c r="J14" s="345"/>
      <c r="K14" s="346"/>
      <c r="L14" s="346"/>
      <c r="M14" s="347"/>
      <c r="N14" s="347"/>
      <c r="O14" s="342"/>
      <c r="P14" s="343"/>
    </row>
    <row r="15" spans="1:16" x14ac:dyDescent="0.25">
      <c r="A15" s="345"/>
      <c r="B15" s="345"/>
      <c r="C15" s="345"/>
      <c r="D15" s="345"/>
      <c r="E15" s="345"/>
      <c r="F15" s="345"/>
      <c r="G15" s="345"/>
      <c r="H15" s="345"/>
      <c r="I15" s="345"/>
      <c r="J15" s="345"/>
      <c r="K15" s="346"/>
      <c r="L15" s="346"/>
      <c r="M15" s="347"/>
      <c r="N15" s="347"/>
      <c r="O15" s="342"/>
      <c r="P15" s="343"/>
    </row>
    <row r="16" spans="1:16" ht="15.75" thickBot="1" x14ac:dyDescent="0.3">
      <c r="A16" s="125" t="s">
        <v>68</v>
      </c>
      <c r="B16" s="125" t="s">
        <v>69</v>
      </c>
      <c r="C16" s="125" t="s">
        <v>70</v>
      </c>
      <c r="D16" s="125" t="s">
        <v>71</v>
      </c>
      <c r="E16" s="125" t="s">
        <v>72</v>
      </c>
      <c r="F16" s="125" t="s">
        <v>73</v>
      </c>
      <c r="G16" s="125" t="s">
        <v>74</v>
      </c>
      <c r="H16" s="345"/>
      <c r="I16" s="345"/>
      <c r="J16" s="345"/>
      <c r="K16" s="346"/>
      <c r="L16" s="346"/>
      <c r="M16" s="347"/>
      <c r="N16" s="347"/>
      <c r="O16" s="342"/>
      <c r="P16" s="343"/>
    </row>
    <row r="17" spans="1:16" x14ac:dyDescent="0.25">
      <c r="A17" s="126">
        <f>IF(B17="","",E6)</f>
        <v>46153</v>
      </c>
      <c r="B17" s="85">
        <f>IF(E7&gt;0,1,"")</f>
        <v>1</v>
      </c>
      <c r="C17" s="98">
        <f>IF(B17="","",E11)</f>
        <v>876694.69932662218</v>
      </c>
      <c r="D17" s="127">
        <f>IF(B17="","",IPMT($E$13/12,B17,$E$7,-$E$11,$E$12,0))*21/31</f>
        <v>1484.7248940208924</v>
      </c>
      <c r="E17" s="127">
        <f>IF(B17="","",PPMT($E$13/12,B17,$E$7,-$E$11,$E$12,0))*21/31</f>
        <v>2378.6643043886661</v>
      </c>
      <c r="F17" s="127">
        <f>IF(B17="","",SUM(D17:E17))</f>
        <v>3863.3891984095585</v>
      </c>
      <c r="G17" s="98">
        <f>IF(B17="","",SUM(C17)-SUM(E17))</f>
        <v>874316.0350222335</v>
      </c>
      <c r="H17" s="345"/>
      <c r="I17" s="345"/>
      <c r="J17" s="345"/>
      <c r="K17" s="346"/>
      <c r="L17" s="346"/>
      <c r="M17" s="347"/>
      <c r="N17" s="347"/>
      <c r="O17" s="342"/>
      <c r="P17" s="343"/>
    </row>
    <row r="18" spans="1:16" x14ac:dyDescent="0.25">
      <c r="A18" s="126">
        <f>IF(B18="","",EDATE(A17,1))-10</f>
        <v>46174</v>
      </c>
      <c r="B18" s="85">
        <f>IF(B17="","",IF(SUM(B17)+1&lt;=$E$7,SUM(B17)+1,""))</f>
        <v>2</v>
      </c>
      <c r="C18" s="98">
        <f>IF(B18="","",G17)</f>
        <v>874316.0350222335</v>
      </c>
      <c r="D18" s="127">
        <f t="shared" ref="D18:D49" si="0">IF(B18="","",IPMT($E$13/12,B18-1,$E$7-1,-$C$18,$E$12,0))</f>
        <v>2185.7900875555838</v>
      </c>
      <c r="E18" s="127">
        <f t="shared" ref="E18:E49" si="1">IF(B18="","",PPMT($E$13/12,B18-1,$E$7-1,-$C$18,$E$12,0))</f>
        <v>3524.8670050867186</v>
      </c>
      <c r="F18" s="127">
        <f t="shared" ref="F18:F81" si="2">IF(B18="","",SUM(D18:E18))</f>
        <v>5710.6570926423028</v>
      </c>
      <c r="G18" s="98">
        <f t="shared" ref="G18:G81" si="3">IF(B18="","",SUM(C18)-SUM(E18))</f>
        <v>870791.16801714676</v>
      </c>
      <c r="H18" s="345"/>
      <c r="I18" s="345"/>
      <c r="J18" s="345"/>
      <c r="K18" s="346"/>
      <c r="L18" s="346"/>
      <c r="M18" s="347"/>
      <c r="N18" s="347"/>
      <c r="O18" s="342"/>
      <c r="P18" s="343"/>
    </row>
    <row r="19" spans="1:16" x14ac:dyDescent="0.25">
      <c r="A19" s="128">
        <f t="shared" ref="A19:A82" si="4">IF(B19="","",EDATE(A18,1))</f>
        <v>46204</v>
      </c>
      <c r="B19" s="129">
        <f t="shared" ref="B19:B82" si="5">IF(B18="","",IF(SUM(B18)+1&lt;=$E$7,SUM(B18)+1,""))</f>
        <v>3</v>
      </c>
      <c r="C19" s="130">
        <f t="shared" ref="C19:C82" si="6">IF(B19="","",G18)</f>
        <v>870791.16801714676</v>
      </c>
      <c r="D19" s="359">
        <f t="shared" si="0"/>
        <v>2176.977920042867</v>
      </c>
      <c r="E19" s="359">
        <f t="shared" si="1"/>
        <v>3533.6791725994349</v>
      </c>
      <c r="F19" s="131">
        <f t="shared" si="2"/>
        <v>5710.6570926423019</v>
      </c>
      <c r="G19" s="130">
        <f t="shared" si="3"/>
        <v>867257.4888445473</v>
      </c>
      <c r="K19" s="344"/>
      <c r="L19" s="344"/>
      <c r="M19" s="342"/>
      <c r="N19" s="342"/>
      <c r="O19" s="342"/>
      <c r="P19" s="343"/>
    </row>
    <row r="20" spans="1:16" x14ac:dyDescent="0.25">
      <c r="A20" s="128">
        <f t="shared" si="4"/>
        <v>46235</v>
      </c>
      <c r="B20" s="129">
        <f t="shared" si="5"/>
        <v>4</v>
      </c>
      <c r="C20" s="130">
        <f t="shared" si="6"/>
        <v>867257.4888445473</v>
      </c>
      <c r="D20" s="359">
        <f t="shared" si="0"/>
        <v>2168.1437221113688</v>
      </c>
      <c r="E20" s="359">
        <f t="shared" si="1"/>
        <v>3542.5133705309336</v>
      </c>
      <c r="F20" s="131">
        <f t="shared" si="2"/>
        <v>5710.6570926423028</v>
      </c>
      <c r="G20" s="130">
        <f t="shared" si="3"/>
        <v>863714.97547401639</v>
      </c>
      <c r="K20" s="344"/>
      <c r="L20" s="344"/>
      <c r="M20" s="342"/>
      <c r="N20" s="342"/>
      <c r="O20" s="342"/>
      <c r="P20" s="343"/>
    </row>
    <row r="21" spans="1:16" x14ac:dyDescent="0.25">
      <c r="A21" s="128">
        <f t="shared" si="4"/>
        <v>46266</v>
      </c>
      <c r="B21" s="129">
        <f t="shared" si="5"/>
        <v>5</v>
      </c>
      <c r="C21" s="130">
        <f t="shared" si="6"/>
        <v>863714.97547401639</v>
      </c>
      <c r="D21" s="359">
        <f t="shared" si="0"/>
        <v>2159.2874386850408</v>
      </c>
      <c r="E21" s="359">
        <f t="shared" si="1"/>
        <v>3551.3696539572616</v>
      </c>
      <c r="F21" s="131">
        <f t="shared" si="2"/>
        <v>5710.6570926423028</v>
      </c>
      <c r="G21" s="130">
        <f t="shared" si="3"/>
        <v>860163.60582005908</v>
      </c>
      <c r="K21" s="344"/>
      <c r="L21" s="344"/>
      <c r="M21" s="342"/>
      <c r="N21" s="342"/>
      <c r="O21" s="342"/>
      <c r="P21" s="343"/>
    </row>
    <row r="22" spans="1:16" x14ac:dyDescent="0.25">
      <c r="A22" s="128">
        <f t="shared" si="4"/>
        <v>46296</v>
      </c>
      <c r="B22" s="129">
        <f t="shared" si="5"/>
        <v>6</v>
      </c>
      <c r="C22" s="130">
        <f t="shared" si="6"/>
        <v>860163.60582005908</v>
      </c>
      <c r="D22" s="359">
        <f t="shared" si="0"/>
        <v>2150.4090145501482</v>
      </c>
      <c r="E22" s="359">
        <f t="shared" si="1"/>
        <v>3560.2480780921542</v>
      </c>
      <c r="F22" s="131">
        <f t="shared" si="2"/>
        <v>5710.6570926423028</v>
      </c>
      <c r="G22" s="130">
        <f t="shared" si="3"/>
        <v>856603.35774196696</v>
      </c>
      <c r="K22" s="344"/>
      <c r="L22" s="344"/>
      <c r="M22" s="342"/>
      <c r="N22" s="342"/>
      <c r="O22" s="342"/>
      <c r="P22" s="343"/>
    </row>
    <row r="23" spans="1:16" x14ac:dyDescent="0.25">
      <c r="A23" s="128">
        <f t="shared" si="4"/>
        <v>46327</v>
      </c>
      <c r="B23" s="129">
        <f t="shared" si="5"/>
        <v>7</v>
      </c>
      <c r="C23" s="130">
        <f t="shared" si="6"/>
        <v>856603.35774196696</v>
      </c>
      <c r="D23" s="359">
        <f t="shared" si="0"/>
        <v>2141.5083943549175</v>
      </c>
      <c r="E23" s="359">
        <f t="shared" si="1"/>
        <v>3569.1486982873844</v>
      </c>
      <c r="F23" s="131">
        <f t="shared" si="2"/>
        <v>5710.6570926423019</v>
      </c>
      <c r="G23" s="130">
        <f t="shared" si="3"/>
        <v>853034.20904367953</v>
      </c>
      <c r="K23" s="344"/>
      <c r="L23" s="344"/>
      <c r="M23" s="342"/>
      <c r="N23" s="342"/>
      <c r="O23" s="342"/>
      <c r="P23" s="343"/>
    </row>
    <row r="24" spans="1:16" x14ac:dyDescent="0.25">
      <c r="A24" s="128">
        <f t="shared" si="4"/>
        <v>46357</v>
      </c>
      <c r="B24" s="129">
        <f t="shared" si="5"/>
        <v>8</v>
      </c>
      <c r="C24" s="130">
        <f t="shared" si="6"/>
        <v>853034.20904367953</v>
      </c>
      <c r="D24" s="359">
        <f t="shared" si="0"/>
        <v>2132.585522609199</v>
      </c>
      <c r="E24" s="359">
        <f t="shared" si="1"/>
        <v>3578.0715700331029</v>
      </c>
      <c r="F24" s="131">
        <f t="shared" si="2"/>
        <v>5710.6570926423019</v>
      </c>
      <c r="G24" s="130">
        <f t="shared" si="3"/>
        <v>849456.13747364643</v>
      </c>
      <c r="K24" s="344"/>
      <c r="L24" s="344"/>
      <c r="M24" s="342"/>
      <c r="N24" s="342"/>
      <c r="O24" s="342"/>
      <c r="P24" s="343"/>
    </row>
    <row r="25" spans="1:16" x14ac:dyDescent="0.25">
      <c r="A25" s="128">
        <f t="shared" si="4"/>
        <v>46388</v>
      </c>
      <c r="B25" s="129">
        <f t="shared" si="5"/>
        <v>9</v>
      </c>
      <c r="C25" s="130">
        <f t="shared" si="6"/>
        <v>849456.13747364643</v>
      </c>
      <c r="D25" s="359">
        <f t="shared" si="0"/>
        <v>2123.6403436841165</v>
      </c>
      <c r="E25" s="359">
        <f t="shared" si="1"/>
        <v>3587.0167489581859</v>
      </c>
      <c r="F25" s="131">
        <f t="shared" si="2"/>
        <v>5710.6570926423028</v>
      </c>
      <c r="G25" s="130">
        <f t="shared" si="3"/>
        <v>845869.12072468828</v>
      </c>
      <c r="K25" s="344"/>
      <c r="L25" s="344"/>
      <c r="M25" s="342"/>
      <c r="N25" s="342"/>
      <c r="O25" s="342"/>
      <c r="P25" s="343"/>
    </row>
    <row r="26" spans="1:16" x14ac:dyDescent="0.25">
      <c r="A26" s="128">
        <f t="shared" si="4"/>
        <v>46419</v>
      </c>
      <c r="B26" s="129">
        <f t="shared" si="5"/>
        <v>10</v>
      </c>
      <c r="C26" s="130">
        <f t="shared" si="6"/>
        <v>845869.12072468828</v>
      </c>
      <c r="D26" s="359">
        <f t="shared" si="0"/>
        <v>2114.6728018117205</v>
      </c>
      <c r="E26" s="359">
        <f t="shared" si="1"/>
        <v>3595.9842908305814</v>
      </c>
      <c r="F26" s="131">
        <f t="shared" si="2"/>
        <v>5710.6570926423019</v>
      </c>
      <c r="G26" s="130">
        <f t="shared" si="3"/>
        <v>842273.13643385773</v>
      </c>
      <c r="K26" s="344"/>
      <c r="L26" s="344"/>
      <c r="M26" s="342"/>
      <c r="N26" s="342"/>
      <c r="O26" s="342"/>
      <c r="P26" s="343"/>
    </row>
    <row r="27" spans="1:16" x14ac:dyDescent="0.25">
      <c r="A27" s="128">
        <f t="shared" si="4"/>
        <v>46447</v>
      </c>
      <c r="B27" s="129">
        <f t="shared" si="5"/>
        <v>11</v>
      </c>
      <c r="C27" s="130">
        <f t="shared" si="6"/>
        <v>842273.13643385773</v>
      </c>
      <c r="D27" s="359">
        <f t="shared" si="0"/>
        <v>2105.6828410846442</v>
      </c>
      <c r="E27" s="359">
        <f t="shared" si="1"/>
        <v>3604.9742515576581</v>
      </c>
      <c r="F27" s="131">
        <f t="shared" si="2"/>
        <v>5710.6570926423028</v>
      </c>
      <c r="G27" s="130">
        <f t="shared" si="3"/>
        <v>838668.16218230012</v>
      </c>
    </row>
    <row r="28" spans="1:16" x14ac:dyDescent="0.25">
      <c r="A28" s="128">
        <f t="shared" si="4"/>
        <v>46478</v>
      </c>
      <c r="B28" s="129">
        <f t="shared" si="5"/>
        <v>12</v>
      </c>
      <c r="C28" s="130">
        <f t="shared" si="6"/>
        <v>838668.16218230012</v>
      </c>
      <c r="D28" s="359">
        <f t="shared" si="0"/>
        <v>2096.6704054557504</v>
      </c>
      <c r="E28" s="359">
        <f t="shared" si="1"/>
        <v>3613.986687186552</v>
      </c>
      <c r="F28" s="131">
        <f t="shared" si="2"/>
        <v>5710.6570926423028</v>
      </c>
      <c r="G28" s="130">
        <f t="shared" si="3"/>
        <v>835054.1754951136</v>
      </c>
    </row>
    <row r="29" spans="1:16" x14ac:dyDescent="0.25">
      <c r="A29" s="128">
        <f t="shared" si="4"/>
        <v>46508</v>
      </c>
      <c r="B29" s="129">
        <f t="shared" si="5"/>
        <v>13</v>
      </c>
      <c r="C29" s="130">
        <f t="shared" si="6"/>
        <v>835054.1754951136</v>
      </c>
      <c r="D29" s="359">
        <f t="shared" si="0"/>
        <v>2087.6354387377842</v>
      </c>
      <c r="E29" s="359">
        <f t="shared" si="1"/>
        <v>3623.0216539045177</v>
      </c>
      <c r="F29" s="131">
        <f t="shared" si="2"/>
        <v>5710.6570926423019</v>
      </c>
      <c r="G29" s="130">
        <f t="shared" si="3"/>
        <v>831431.15384120913</v>
      </c>
    </row>
    <row r="30" spans="1:16" x14ac:dyDescent="0.25">
      <c r="A30" s="128">
        <f t="shared" si="4"/>
        <v>46539</v>
      </c>
      <c r="B30" s="129">
        <f t="shared" si="5"/>
        <v>14</v>
      </c>
      <c r="C30" s="130">
        <f t="shared" si="6"/>
        <v>831431.15384120913</v>
      </c>
      <c r="D30" s="359">
        <f t="shared" si="0"/>
        <v>2078.577884603023</v>
      </c>
      <c r="E30" s="359">
        <f t="shared" si="1"/>
        <v>3632.0792080392794</v>
      </c>
      <c r="F30" s="131">
        <f t="shared" si="2"/>
        <v>5710.6570926423028</v>
      </c>
      <c r="G30" s="130">
        <f t="shared" si="3"/>
        <v>827799.0746331698</v>
      </c>
    </row>
    <row r="31" spans="1:16" x14ac:dyDescent="0.25">
      <c r="A31" s="128">
        <f t="shared" si="4"/>
        <v>46569</v>
      </c>
      <c r="B31" s="129">
        <f t="shared" si="5"/>
        <v>15</v>
      </c>
      <c r="C31" s="130">
        <f t="shared" si="6"/>
        <v>827799.0746331698</v>
      </c>
      <c r="D31" s="359">
        <f t="shared" si="0"/>
        <v>2069.4976865829244</v>
      </c>
      <c r="E31" s="359">
        <f t="shared" si="1"/>
        <v>3641.1594060593779</v>
      </c>
      <c r="F31" s="131">
        <f t="shared" si="2"/>
        <v>5710.6570926423028</v>
      </c>
      <c r="G31" s="130">
        <f t="shared" si="3"/>
        <v>824157.91522711038</v>
      </c>
    </row>
    <row r="32" spans="1:16" x14ac:dyDescent="0.25">
      <c r="A32" s="128">
        <f t="shared" si="4"/>
        <v>46600</v>
      </c>
      <c r="B32" s="129">
        <f t="shared" si="5"/>
        <v>16</v>
      </c>
      <c r="C32" s="130">
        <f t="shared" si="6"/>
        <v>824157.91522711038</v>
      </c>
      <c r="D32" s="359">
        <f t="shared" si="0"/>
        <v>2060.3947880677761</v>
      </c>
      <c r="E32" s="359">
        <f t="shared" si="1"/>
        <v>3650.2623045745258</v>
      </c>
      <c r="F32" s="131">
        <f t="shared" si="2"/>
        <v>5710.6570926423019</v>
      </c>
      <c r="G32" s="130">
        <f t="shared" si="3"/>
        <v>820507.6529225359</v>
      </c>
    </row>
    <row r="33" spans="1:7" x14ac:dyDescent="0.25">
      <c r="A33" s="128">
        <f t="shared" si="4"/>
        <v>46631</v>
      </c>
      <c r="B33" s="129">
        <f t="shared" si="5"/>
        <v>17</v>
      </c>
      <c r="C33" s="130">
        <f t="shared" si="6"/>
        <v>820507.6529225359</v>
      </c>
      <c r="D33" s="359">
        <f t="shared" si="0"/>
        <v>2051.26913230634</v>
      </c>
      <c r="E33" s="359">
        <f t="shared" si="1"/>
        <v>3659.3879603359628</v>
      </c>
      <c r="F33" s="131">
        <f t="shared" si="2"/>
        <v>5710.6570926423028</v>
      </c>
      <c r="G33" s="130">
        <f t="shared" si="3"/>
        <v>816848.26496219996</v>
      </c>
    </row>
    <row r="34" spans="1:7" x14ac:dyDescent="0.25">
      <c r="A34" s="128">
        <f t="shared" si="4"/>
        <v>46661</v>
      </c>
      <c r="B34" s="129">
        <f t="shared" si="5"/>
        <v>18</v>
      </c>
      <c r="C34" s="130">
        <f t="shared" si="6"/>
        <v>816848.26496219996</v>
      </c>
      <c r="D34" s="359">
        <f t="shared" si="0"/>
        <v>2042.1206624054998</v>
      </c>
      <c r="E34" s="359">
        <f t="shared" si="1"/>
        <v>3668.5364302368025</v>
      </c>
      <c r="F34" s="131">
        <f t="shared" si="2"/>
        <v>5710.6570926423028</v>
      </c>
      <c r="G34" s="130">
        <f t="shared" si="3"/>
        <v>813179.72853196319</v>
      </c>
    </row>
    <row r="35" spans="1:7" x14ac:dyDescent="0.25">
      <c r="A35" s="128">
        <f t="shared" si="4"/>
        <v>46692</v>
      </c>
      <c r="B35" s="129">
        <f t="shared" si="5"/>
        <v>19</v>
      </c>
      <c r="C35" s="130">
        <f t="shared" si="6"/>
        <v>813179.72853196319</v>
      </c>
      <c r="D35" s="359">
        <f t="shared" si="0"/>
        <v>2032.9493213299074</v>
      </c>
      <c r="E35" s="359">
        <f t="shared" si="1"/>
        <v>3677.7077713123945</v>
      </c>
      <c r="F35" s="131">
        <f t="shared" si="2"/>
        <v>5710.6570926423019</v>
      </c>
      <c r="G35" s="130">
        <f t="shared" si="3"/>
        <v>809502.02076065075</v>
      </c>
    </row>
    <row r="36" spans="1:7" x14ac:dyDescent="0.25">
      <c r="A36" s="128">
        <f t="shared" si="4"/>
        <v>46722</v>
      </c>
      <c r="B36" s="129">
        <f t="shared" si="5"/>
        <v>20</v>
      </c>
      <c r="C36" s="130">
        <f t="shared" si="6"/>
        <v>809502.02076065075</v>
      </c>
      <c r="D36" s="359">
        <f t="shared" si="0"/>
        <v>2023.7550519016265</v>
      </c>
      <c r="E36" s="359">
        <f t="shared" si="1"/>
        <v>3686.9020407406751</v>
      </c>
      <c r="F36" s="131">
        <f t="shared" si="2"/>
        <v>5710.6570926423019</v>
      </c>
      <c r="G36" s="130">
        <f t="shared" si="3"/>
        <v>805815.11871991004</v>
      </c>
    </row>
    <row r="37" spans="1:7" x14ac:dyDescent="0.25">
      <c r="A37" s="128">
        <f t="shared" si="4"/>
        <v>46753</v>
      </c>
      <c r="B37" s="129">
        <f t="shared" si="5"/>
        <v>21</v>
      </c>
      <c r="C37" s="130">
        <f t="shared" si="6"/>
        <v>805815.11871991004</v>
      </c>
      <c r="D37" s="359">
        <f t="shared" si="0"/>
        <v>2014.5377967997752</v>
      </c>
      <c r="E37" s="359">
        <f t="shared" si="1"/>
        <v>3696.1192958425272</v>
      </c>
      <c r="F37" s="131">
        <f t="shared" si="2"/>
        <v>5710.6570926423028</v>
      </c>
      <c r="G37" s="130">
        <f t="shared" si="3"/>
        <v>802118.99942406756</v>
      </c>
    </row>
    <row r="38" spans="1:7" x14ac:dyDescent="0.25">
      <c r="A38" s="128">
        <f t="shared" si="4"/>
        <v>46784</v>
      </c>
      <c r="B38" s="129">
        <f t="shared" si="5"/>
        <v>22</v>
      </c>
      <c r="C38" s="130">
        <f t="shared" si="6"/>
        <v>802118.99942406756</v>
      </c>
      <c r="D38" s="359">
        <f t="shared" si="0"/>
        <v>2005.2974985601688</v>
      </c>
      <c r="E38" s="359">
        <f t="shared" si="1"/>
        <v>3705.3595940821333</v>
      </c>
      <c r="F38" s="131">
        <f t="shared" si="2"/>
        <v>5710.6570926423019</v>
      </c>
      <c r="G38" s="130">
        <f t="shared" si="3"/>
        <v>798413.63982998545</v>
      </c>
    </row>
    <row r="39" spans="1:7" x14ac:dyDescent="0.25">
      <c r="A39" s="128">
        <f t="shared" si="4"/>
        <v>46813</v>
      </c>
      <c r="B39" s="129">
        <f t="shared" si="5"/>
        <v>23</v>
      </c>
      <c r="C39" s="130">
        <f t="shared" si="6"/>
        <v>798413.63982998545</v>
      </c>
      <c r="D39" s="359">
        <f t="shared" si="0"/>
        <v>1996.0340995749634</v>
      </c>
      <c r="E39" s="359">
        <f t="shared" si="1"/>
        <v>3714.6229930673389</v>
      </c>
      <c r="F39" s="131">
        <f t="shared" si="2"/>
        <v>5710.6570926423028</v>
      </c>
      <c r="G39" s="130">
        <f t="shared" si="3"/>
        <v>794699.01683691808</v>
      </c>
    </row>
    <row r="40" spans="1:7" x14ac:dyDescent="0.25">
      <c r="A40" s="128">
        <f t="shared" si="4"/>
        <v>46844</v>
      </c>
      <c r="B40" s="129">
        <f t="shared" si="5"/>
        <v>24</v>
      </c>
      <c r="C40" s="130">
        <f t="shared" si="6"/>
        <v>794699.01683691808</v>
      </c>
      <c r="D40" s="359">
        <f t="shared" si="0"/>
        <v>1986.7475420922949</v>
      </c>
      <c r="E40" s="359">
        <f t="shared" si="1"/>
        <v>3723.9095505500068</v>
      </c>
      <c r="F40" s="131">
        <f t="shared" si="2"/>
        <v>5710.6570926423019</v>
      </c>
      <c r="G40" s="130">
        <f t="shared" si="3"/>
        <v>790975.10728636803</v>
      </c>
    </row>
    <row r="41" spans="1:7" x14ac:dyDescent="0.25">
      <c r="A41" s="128">
        <f t="shared" si="4"/>
        <v>46874</v>
      </c>
      <c r="B41" s="129">
        <f t="shared" si="5"/>
        <v>25</v>
      </c>
      <c r="C41" s="130">
        <f t="shared" si="6"/>
        <v>790975.10728636803</v>
      </c>
      <c r="D41" s="359">
        <f t="shared" si="0"/>
        <v>1977.4377682159202</v>
      </c>
      <c r="E41" s="359">
        <f t="shared" si="1"/>
        <v>3733.2193244263822</v>
      </c>
      <c r="F41" s="131">
        <f t="shared" si="2"/>
        <v>5710.6570926423028</v>
      </c>
      <c r="G41" s="130">
        <f t="shared" si="3"/>
        <v>787241.88796194165</v>
      </c>
    </row>
    <row r="42" spans="1:7" x14ac:dyDescent="0.25">
      <c r="A42" s="128">
        <f t="shared" si="4"/>
        <v>46905</v>
      </c>
      <c r="B42" s="129">
        <f t="shared" si="5"/>
        <v>26</v>
      </c>
      <c r="C42" s="130">
        <f t="shared" si="6"/>
        <v>787241.88796194165</v>
      </c>
      <c r="D42" s="359">
        <f t="shared" si="0"/>
        <v>1968.1047199048542</v>
      </c>
      <c r="E42" s="359">
        <f t="shared" si="1"/>
        <v>3742.552372737448</v>
      </c>
      <c r="F42" s="131">
        <f t="shared" si="2"/>
        <v>5710.6570926423019</v>
      </c>
      <c r="G42" s="130">
        <f t="shared" si="3"/>
        <v>783499.33558920422</v>
      </c>
    </row>
    <row r="43" spans="1:7" x14ac:dyDescent="0.25">
      <c r="A43" s="128">
        <f t="shared" si="4"/>
        <v>46935</v>
      </c>
      <c r="B43" s="129">
        <f t="shared" si="5"/>
        <v>27</v>
      </c>
      <c r="C43" s="130">
        <f t="shared" si="6"/>
        <v>783499.33558920422</v>
      </c>
      <c r="D43" s="359">
        <f t="shared" si="0"/>
        <v>1958.7483389730103</v>
      </c>
      <c r="E43" s="359">
        <f t="shared" si="1"/>
        <v>3751.9087536692919</v>
      </c>
      <c r="F43" s="131">
        <f t="shared" si="2"/>
        <v>5710.6570926423019</v>
      </c>
      <c r="G43" s="130">
        <f t="shared" si="3"/>
        <v>779747.42683553498</v>
      </c>
    </row>
    <row r="44" spans="1:7" x14ac:dyDescent="0.25">
      <c r="A44" s="128">
        <f t="shared" si="4"/>
        <v>46966</v>
      </c>
      <c r="B44" s="129">
        <f t="shared" si="5"/>
        <v>28</v>
      </c>
      <c r="C44" s="130">
        <f t="shared" si="6"/>
        <v>779747.42683553498</v>
      </c>
      <c r="D44" s="359">
        <f t="shared" si="0"/>
        <v>1949.3685670888374</v>
      </c>
      <c r="E44" s="359">
        <f t="shared" si="1"/>
        <v>3761.2885255534652</v>
      </c>
      <c r="F44" s="131">
        <f t="shared" si="2"/>
        <v>5710.6570926423028</v>
      </c>
      <c r="G44" s="130">
        <f t="shared" si="3"/>
        <v>775986.13830998156</v>
      </c>
    </row>
    <row r="45" spans="1:7" x14ac:dyDescent="0.25">
      <c r="A45" s="128">
        <f t="shared" si="4"/>
        <v>46997</v>
      </c>
      <c r="B45" s="129">
        <f t="shared" si="5"/>
        <v>29</v>
      </c>
      <c r="C45" s="130">
        <f t="shared" si="6"/>
        <v>775986.13830998156</v>
      </c>
      <c r="D45" s="359">
        <f t="shared" si="0"/>
        <v>1939.9653457749537</v>
      </c>
      <c r="E45" s="359">
        <f t="shared" si="1"/>
        <v>3770.6917468673487</v>
      </c>
      <c r="F45" s="131">
        <f t="shared" si="2"/>
        <v>5710.6570926423028</v>
      </c>
      <c r="G45" s="130">
        <f t="shared" si="3"/>
        <v>772215.44656311418</v>
      </c>
    </row>
    <row r="46" spans="1:7" x14ac:dyDescent="0.25">
      <c r="A46" s="128">
        <f t="shared" si="4"/>
        <v>47027</v>
      </c>
      <c r="B46" s="129">
        <f t="shared" si="5"/>
        <v>30</v>
      </c>
      <c r="C46" s="130">
        <f t="shared" si="6"/>
        <v>772215.44656311418</v>
      </c>
      <c r="D46" s="359">
        <f t="shared" si="0"/>
        <v>1930.538616407785</v>
      </c>
      <c r="E46" s="359">
        <f t="shared" si="1"/>
        <v>3780.1184762345174</v>
      </c>
      <c r="F46" s="131">
        <f t="shared" si="2"/>
        <v>5710.6570926423028</v>
      </c>
      <c r="G46" s="130">
        <f t="shared" si="3"/>
        <v>768435.32808687969</v>
      </c>
    </row>
    <row r="47" spans="1:7" x14ac:dyDescent="0.25">
      <c r="A47" s="128">
        <f t="shared" si="4"/>
        <v>47058</v>
      </c>
      <c r="B47" s="129">
        <f t="shared" si="5"/>
        <v>31</v>
      </c>
      <c r="C47" s="130">
        <f t="shared" si="6"/>
        <v>768435.32808687969</v>
      </c>
      <c r="D47" s="359">
        <f t="shared" si="0"/>
        <v>1921.088320217199</v>
      </c>
      <c r="E47" s="359">
        <f t="shared" si="1"/>
        <v>3789.5687724251034</v>
      </c>
      <c r="F47" s="131">
        <f t="shared" si="2"/>
        <v>5710.6570926423028</v>
      </c>
      <c r="G47" s="130">
        <f t="shared" si="3"/>
        <v>764645.75931445463</v>
      </c>
    </row>
    <row r="48" spans="1:7" x14ac:dyDescent="0.25">
      <c r="A48" s="128">
        <f t="shared" si="4"/>
        <v>47088</v>
      </c>
      <c r="B48" s="129">
        <f t="shared" si="5"/>
        <v>32</v>
      </c>
      <c r="C48" s="130">
        <f t="shared" si="6"/>
        <v>764645.75931445463</v>
      </c>
      <c r="D48" s="359">
        <f t="shared" si="0"/>
        <v>1911.6143982861361</v>
      </c>
      <c r="E48" s="359">
        <f t="shared" si="1"/>
        <v>3799.0426943561661</v>
      </c>
      <c r="F48" s="131">
        <f t="shared" si="2"/>
        <v>5710.6570926423019</v>
      </c>
      <c r="G48" s="130">
        <f t="shared" si="3"/>
        <v>760846.71662009845</v>
      </c>
    </row>
    <row r="49" spans="1:7" x14ac:dyDescent="0.25">
      <c r="A49" s="128">
        <f t="shared" si="4"/>
        <v>47119</v>
      </c>
      <c r="B49" s="129">
        <f t="shared" si="5"/>
        <v>33</v>
      </c>
      <c r="C49" s="130">
        <f t="shared" si="6"/>
        <v>760846.71662009845</v>
      </c>
      <c r="D49" s="359">
        <f t="shared" si="0"/>
        <v>1902.1167915502458</v>
      </c>
      <c r="E49" s="359">
        <f t="shared" si="1"/>
        <v>3808.5403010920563</v>
      </c>
      <c r="F49" s="131">
        <f t="shared" si="2"/>
        <v>5710.6570926423019</v>
      </c>
      <c r="G49" s="130">
        <f t="shared" si="3"/>
        <v>757038.17631900636</v>
      </c>
    </row>
    <row r="50" spans="1:7" x14ac:dyDescent="0.25">
      <c r="A50" s="128">
        <f t="shared" si="4"/>
        <v>47150</v>
      </c>
      <c r="B50" s="129">
        <f t="shared" si="5"/>
        <v>34</v>
      </c>
      <c r="C50" s="130">
        <f t="shared" si="6"/>
        <v>757038.17631900636</v>
      </c>
      <c r="D50" s="359">
        <f t="shared" ref="D50:D81" si="7">IF(B50="","",IPMT($E$13/12,B50-1,$E$7-1,-$C$18,$E$12,0))</f>
        <v>1892.5954407975157</v>
      </c>
      <c r="E50" s="359">
        <f t="shared" ref="E50:E81" si="8">IF(B50="","",PPMT($E$13/12,B50-1,$E$7-1,-$C$18,$E$12,0))</f>
        <v>3818.0616518447864</v>
      </c>
      <c r="F50" s="131">
        <f t="shared" si="2"/>
        <v>5710.6570926423019</v>
      </c>
      <c r="G50" s="130">
        <f t="shared" si="3"/>
        <v>753220.1146671616</v>
      </c>
    </row>
    <row r="51" spans="1:7" x14ac:dyDescent="0.25">
      <c r="A51" s="128">
        <f t="shared" si="4"/>
        <v>47178</v>
      </c>
      <c r="B51" s="129">
        <f t="shared" si="5"/>
        <v>35</v>
      </c>
      <c r="C51" s="130">
        <f t="shared" si="6"/>
        <v>753220.1146671616</v>
      </c>
      <c r="D51" s="359">
        <f t="shared" si="7"/>
        <v>1883.0502866679037</v>
      </c>
      <c r="E51" s="359">
        <f t="shared" si="8"/>
        <v>3827.6068059743989</v>
      </c>
      <c r="F51" s="131">
        <f t="shared" si="2"/>
        <v>5710.6570926423028</v>
      </c>
      <c r="G51" s="130">
        <f t="shared" si="3"/>
        <v>749392.50786118722</v>
      </c>
    </row>
    <row r="52" spans="1:7" x14ac:dyDescent="0.25">
      <c r="A52" s="128">
        <f t="shared" si="4"/>
        <v>47209</v>
      </c>
      <c r="B52" s="129">
        <f t="shared" si="5"/>
        <v>36</v>
      </c>
      <c r="C52" s="130">
        <f t="shared" si="6"/>
        <v>749392.50786118722</v>
      </c>
      <c r="D52" s="359">
        <f t="shared" si="7"/>
        <v>1873.4812696529675</v>
      </c>
      <c r="E52" s="359">
        <f t="shared" si="8"/>
        <v>3837.1758229893348</v>
      </c>
      <c r="F52" s="131">
        <f t="shared" si="2"/>
        <v>5710.6570926423028</v>
      </c>
      <c r="G52" s="130">
        <f t="shared" si="3"/>
        <v>745555.3320381979</v>
      </c>
    </row>
    <row r="53" spans="1:7" x14ac:dyDescent="0.25">
      <c r="A53" s="128">
        <f t="shared" si="4"/>
        <v>47239</v>
      </c>
      <c r="B53" s="129">
        <f t="shared" si="5"/>
        <v>37</v>
      </c>
      <c r="C53" s="130">
        <f t="shared" si="6"/>
        <v>745555.3320381979</v>
      </c>
      <c r="D53" s="359">
        <f t="shared" si="7"/>
        <v>1863.8883300954944</v>
      </c>
      <c r="E53" s="359">
        <f t="shared" si="8"/>
        <v>3846.7687625468079</v>
      </c>
      <c r="F53" s="131">
        <f t="shared" si="2"/>
        <v>5710.6570926423028</v>
      </c>
      <c r="G53" s="130">
        <f t="shared" si="3"/>
        <v>741708.56327565107</v>
      </c>
    </row>
    <row r="54" spans="1:7" x14ac:dyDescent="0.25">
      <c r="A54" s="128">
        <f t="shared" si="4"/>
        <v>47270</v>
      </c>
      <c r="B54" s="129">
        <f t="shared" si="5"/>
        <v>38</v>
      </c>
      <c r="C54" s="130">
        <f t="shared" si="6"/>
        <v>741708.56327565107</v>
      </c>
      <c r="D54" s="359">
        <f t="shared" si="7"/>
        <v>1854.2714081891274</v>
      </c>
      <c r="E54" s="359">
        <f t="shared" si="8"/>
        <v>3856.3856844531747</v>
      </c>
      <c r="F54" s="131">
        <f t="shared" si="2"/>
        <v>5710.6570926423019</v>
      </c>
      <c r="G54" s="130">
        <f t="shared" si="3"/>
        <v>737852.17759119789</v>
      </c>
    </row>
    <row r="55" spans="1:7" x14ac:dyDescent="0.25">
      <c r="A55" s="128">
        <f t="shared" si="4"/>
        <v>47300</v>
      </c>
      <c r="B55" s="129">
        <f t="shared" si="5"/>
        <v>39</v>
      </c>
      <c r="C55" s="130">
        <f t="shared" si="6"/>
        <v>737852.17759119789</v>
      </c>
      <c r="D55" s="359">
        <f t="shared" si="7"/>
        <v>1844.6304439779942</v>
      </c>
      <c r="E55" s="359">
        <f t="shared" si="8"/>
        <v>3866.0266486643081</v>
      </c>
      <c r="F55" s="131">
        <f t="shared" si="2"/>
        <v>5710.6570926423028</v>
      </c>
      <c r="G55" s="130">
        <f t="shared" si="3"/>
        <v>733986.15094253363</v>
      </c>
    </row>
    <row r="56" spans="1:7" x14ac:dyDescent="0.25">
      <c r="A56" s="128">
        <f t="shared" si="4"/>
        <v>47331</v>
      </c>
      <c r="B56" s="129">
        <f t="shared" si="5"/>
        <v>40</v>
      </c>
      <c r="C56" s="130">
        <f t="shared" si="6"/>
        <v>733986.15094253363</v>
      </c>
      <c r="D56" s="359">
        <f t="shared" si="7"/>
        <v>1834.9653773563334</v>
      </c>
      <c r="E56" s="359">
        <f t="shared" si="8"/>
        <v>3875.6917152859683</v>
      </c>
      <c r="F56" s="131">
        <f t="shared" si="2"/>
        <v>5710.6570926423019</v>
      </c>
      <c r="G56" s="130">
        <f t="shared" si="3"/>
        <v>730110.45922724763</v>
      </c>
    </row>
    <row r="57" spans="1:7" x14ac:dyDescent="0.25">
      <c r="A57" s="128">
        <f t="shared" si="4"/>
        <v>47362</v>
      </c>
      <c r="B57" s="129">
        <f t="shared" si="5"/>
        <v>41</v>
      </c>
      <c r="C57" s="130">
        <f t="shared" si="6"/>
        <v>730110.45922724763</v>
      </c>
      <c r="D57" s="359">
        <f t="shared" si="7"/>
        <v>1825.2761480681188</v>
      </c>
      <c r="E57" s="359">
        <f t="shared" si="8"/>
        <v>3885.3809445741836</v>
      </c>
      <c r="F57" s="131">
        <f t="shared" si="2"/>
        <v>5710.6570926423028</v>
      </c>
      <c r="G57" s="130">
        <f t="shared" si="3"/>
        <v>726225.07828267349</v>
      </c>
    </row>
    <row r="58" spans="1:7" x14ac:dyDescent="0.25">
      <c r="A58" s="128">
        <f t="shared" si="4"/>
        <v>47392</v>
      </c>
      <c r="B58" s="129">
        <f t="shared" si="5"/>
        <v>42</v>
      </c>
      <c r="C58" s="130">
        <f t="shared" si="6"/>
        <v>726225.07828267349</v>
      </c>
      <c r="D58" s="359">
        <f t="shared" si="7"/>
        <v>1815.5626957066831</v>
      </c>
      <c r="E58" s="359">
        <f t="shared" si="8"/>
        <v>3895.0943969356194</v>
      </c>
      <c r="F58" s="131">
        <f t="shared" si="2"/>
        <v>5710.6570926423028</v>
      </c>
      <c r="G58" s="130">
        <f t="shared" si="3"/>
        <v>722329.98388573783</v>
      </c>
    </row>
    <row r="59" spans="1:7" x14ac:dyDescent="0.25">
      <c r="A59" s="128">
        <f t="shared" si="4"/>
        <v>47423</v>
      </c>
      <c r="B59" s="129">
        <f t="shared" si="5"/>
        <v>43</v>
      </c>
      <c r="C59" s="130">
        <f t="shared" si="6"/>
        <v>722329.98388573783</v>
      </c>
      <c r="D59" s="359">
        <f t="shared" si="7"/>
        <v>1805.824959714344</v>
      </c>
      <c r="E59" s="359">
        <f t="shared" si="8"/>
        <v>3904.8321329279584</v>
      </c>
      <c r="F59" s="131">
        <f t="shared" si="2"/>
        <v>5710.6570926423028</v>
      </c>
      <c r="G59" s="130">
        <f t="shared" si="3"/>
        <v>718425.15175280988</v>
      </c>
    </row>
    <row r="60" spans="1:7" x14ac:dyDescent="0.25">
      <c r="A60" s="128">
        <f t="shared" si="4"/>
        <v>47453</v>
      </c>
      <c r="B60" s="129">
        <f t="shared" si="5"/>
        <v>44</v>
      </c>
      <c r="C60" s="130">
        <f t="shared" si="6"/>
        <v>718425.15175280988</v>
      </c>
      <c r="D60" s="359">
        <f t="shared" si="7"/>
        <v>1796.0628793820244</v>
      </c>
      <c r="E60" s="359">
        <f t="shared" si="8"/>
        <v>3914.5942132602777</v>
      </c>
      <c r="F60" s="131">
        <f t="shared" si="2"/>
        <v>5710.6570926423019</v>
      </c>
      <c r="G60" s="130">
        <f t="shared" si="3"/>
        <v>714510.55753954966</v>
      </c>
    </row>
    <row r="61" spans="1:7" x14ac:dyDescent="0.25">
      <c r="A61" s="128">
        <f t="shared" si="4"/>
        <v>47484</v>
      </c>
      <c r="B61" s="129">
        <f t="shared" si="5"/>
        <v>45</v>
      </c>
      <c r="C61" s="130">
        <f t="shared" si="6"/>
        <v>714510.55753954966</v>
      </c>
      <c r="D61" s="359">
        <f t="shared" si="7"/>
        <v>1786.2763938488733</v>
      </c>
      <c r="E61" s="359">
        <f t="shared" si="8"/>
        <v>3924.3806987934286</v>
      </c>
      <c r="F61" s="131">
        <f t="shared" si="2"/>
        <v>5710.6570926423019</v>
      </c>
      <c r="G61" s="130">
        <f t="shared" si="3"/>
        <v>710586.1768407562</v>
      </c>
    </row>
    <row r="62" spans="1:7" x14ac:dyDescent="0.25">
      <c r="A62" s="128">
        <f t="shared" si="4"/>
        <v>47515</v>
      </c>
      <c r="B62" s="129">
        <f t="shared" si="5"/>
        <v>46</v>
      </c>
      <c r="C62" s="130">
        <f t="shared" si="6"/>
        <v>710586.1768407562</v>
      </c>
      <c r="D62" s="359">
        <f t="shared" si="7"/>
        <v>1776.4654421018899</v>
      </c>
      <c r="E62" s="359">
        <f t="shared" si="8"/>
        <v>3934.1916505404124</v>
      </c>
      <c r="F62" s="131">
        <f t="shared" si="2"/>
        <v>5710.6570926423028</v>
      </c>
      <c r="G62" s="130">
        <f t="shared" si="3"/>
        <v>706651.98519021575</v>
      </c>
    </row>
    <row r="63" spans="1:7" x14ac:dyDescent="0.25">
      <c r="A63" s="128">
        <f t="shared" si="4"/>
        <v>47543</v>
      </c>
      <c r="B63" s="129">
        <f t="shared" si="5"/>
        <v>47</v>
      </c>
      <c r="C63" s="130">
        <f t="shared" si="6"/>
        <v>706651.98519021575</v>
      </c>
      <c r="D63" s="359">
        <f t="shared" si="7"/>
        <v>1766.6299629755392</v>
      </c>
      <c r="E63" s="359">
        <f t="shared" si="8"/>
        <v>3944.0271296667634</v>
      </c>
      <c r="F63" s="131">
        <f t="shared" si="2"/>
        <v>5710.6570926423028</v>
      </c>
      <c r="G63" s="130">
        <f t="shared" si="3"/>
        <v>702707.95806054899</v>
      </c>
    </row>
    <row r="64" spans="1:7" x14ac:dyDescent="0.25">
      <c r="A64" s="128">
        <f t="shared" si="4"/>
        <v>47574</v>
      </c>
      <c r="B64" s="129">
        <f t="shared" si="5"/>
        <v>48</v>
      </c>
      <c r="C64" s="130">
        <f t="shared" si="6"/>
        <v>702707.95806054899</v>
      </c>
      <c r="D64" s="359">
        <f t="shared" si="7"/>
        <v>1756.7698951513719</v>
      </c>
      <c r="E64" s="359">
        <f t="shared" si="8"/>
        <v>3953.8871974909302</v>
      </c>
      <c r="F64" s="131">
        <f t="shared" si="2"/>
        <v>5710.6570926423019</v>
      </c>
      <c r="G64" s="130">
        <f t="shared" si="3"/>
        <v>698754.07086305809</v>
      </c>
    </row>
    <row r="65" spans="1:7" x14ac:dyDescent="0.25">
      <c r="A65" s="128">
        <f t="shared" si="4"/>
        <v>47604</v>
      </c>
      <c r="B65" s="129">
        <f t="shared" si="5"/>
        <v>49</v>
      </c>
      <c r="C65" s="130">
        <f t="shared" si="6"/>
        <v>698754.07086305809</v>
      </c>
      <c r="D65" s="359">
        <f t="shared" si="7"/>
        <v>1746.8851771576444</v>
      </c>
      <c r="E65" s="359">
        <f t="shared" si="8"/>
        <v>3963.7719154846577</v>
      </c>
      <c r="F65" s="131">
        <f t="shared" si="2"/>
        <v>5710.6570926423019</v>
      </c>
      <c r="G65" s="130">
        <f t="shared" si="3"/>
        <v>694790.29894757341</v>
      </c>
    </row>
    <row r="66" spans="1:7" x14ac:dyDescent="0.25">
      <c r="A66" s="128">
        <f t="shared" si="4"/>
        <v>47635</v>
      </c>
      <c r="B66" s="129">
        <f t="shared" si="5"/>
        <v>50</v>
      </c>
      <c r="C66" s="130">
        <f t="shared" si="6"/>
        <v>694790.29894757341</v>
      </c>
      <c r="D66" s="359">
        <f t="shared" si="7"/>
        <v>1736.9757473689333</v>
      </c>
      <c r="E66" s="359">
        <f t="shared" si="8"/>
        <v>3973.6813452733695</v>
      </c>
      <c r="F66" s="131">
        <f t="shared" si="2"/>
        <v>5710.6570926423028</v>
      </c>
      <c r="G66" s="130">
        <f t="shared" si="3"/>
        <v>690816.61760230002</v>
      </c>
    </row>
    <row r="67" spans="1:7" x14ac:dyDescent="0.25">
      <c r="A67" s="128">
        <f t="shared" si="4"/>
        <v>47665</v>
      </c>
      <c r="B67" s="129">
        <f t="shared" si="5"/>
        <v>51</v>
      </c>
      <c r="C67" s="130">
        <f t="shared" si="6"/>
        <v>690816.61760230002</v>
      </c>
      <c r="D67" s="359">
        <f t="shared" si="7"/>
        <v>1727.0415440057498</v>
      </c>
      <c r="E67" s="359">
        <f t="shared" si="8"/>
        <v>3983.6155486365524</v>
      </c>
      <c r="F67" s="131">
        <f t="shared" si="2"/>
        <v>5710.6570926423019</v>
      </c>
      <c r="G67" s="130">
        <f t="shared" si="3"/>
        <v>686833.00205366348</v>
      </c>
    </row>
    <row r="68" spans="1:7" x14ac:dyDescent="0.25">
      <c r="A68" s="128">
        <f t="shared" si="4"/>
        <v>47696</v>
      </c>
      <c r="B68" s="129">
        <f t="shared" si="5"/>
        <v>52</v>
      </c>
      <c r="C68" s="130">
        <f t="shared" si="6"/>
        <v>686833.00205366348</v>
      </c>
      <c r="D68" s="359">
        <f t="shared" si="7"/>
        <v>1717.0825051341581</v>
      </c>
      <c r="E68" s="359">
        <f t="shared" si="8"/>
        <v>3993.5745875081443</v>
      </c>
      <c r="F68" s="131">
        <f t="shared" si="2"/>
        <v>5710.6570926423028</v>
      </c>
      <c r="G68" s="130">
        <f t="shared" si="3"/>
        <v>682839.42746615538</v>
      </c>
    </row>
    <row r="69" spans="1:7" x14ac:dyDescent="0.25">
      <c r="A69" s="128">
        <f t="shared" si="4"/>
        <v>47727</v>
      </c>
      <c r="B69" s="129">
        <f t="shared" si="5"/>
        <v>53</v>
      </c>
      <c r="C69" s="130">
        <f t="shared" si="6"/>
        <v>682839.42746615538</v>
      </c>
      <c r="D69" s="359">
        <f t="shared" si="7"/>
        <v>1707.0985686653883</v>
      </c>
      <c r="E69" s="359">
        <f t="shared" si="8"/>
        <v>4003.5585239769148</v>
      </c>
      <c r="F69" s="131">
        <f t="shared" si="2"/>
        <v>5710.6570926423028</v>
      </c>
      <c r="G69" s="130">
        <f t="shared" si="3"/>
        <v>678835.86894217844</v>
      </c>
    </row>
    <row r="70" spans="1:7" x14ac:dyDescent="0.25">
      <c r="A70" s="128">
        <f t="shared" si="4"/>
        <v>47757</v>
      </c>
      <c r="B70" s="129">
        <f t="shared" si="5"/>
        <v>54</v>
      </c>
      <c r="C70" s="130">
        <f t="shared" si="6"/>
        <v>678835.86894217844</v>
      </c>
      <c r="D70" s="359">
        <f t="shared" si="7"/>
        <v>1697.0896723554458</v>
      </c>
      <c r="E70" s="359">
        <f t="shared" si="8"/>
        <v>4013.5674202868572</v>
      </c>
      <c r="F70" s="131">
        <f t="shared" si="2"/>
        <v>5710.6570926423028</v>
      </c>
      <c r="G70" s="130">
        <f t="shared" si="3"/>
        <v>674822.30152189161</v>
      </c>
    </row>
    <row r="71" spans="1:7" x14ac:dyDescent="0.25">
      <c r="A71" s="128">
        <f t="shared" si="4"/>
        <v>47788</v>
      </c>
      <c r="B71" s="129">
        <f t="shared" si="5"/>
        <v>55</v>
      </c>
      <c r="C71" s="130">
        <f t="shared" si="6"/>
        <v>674822.30152189161</v>
      </c>
      <c r="D71" s="359">
        <f t="shared" si="7"/>
        <v>1687.0557538047285</v>
      </c>
      <c r="E71" s="359">
        <f t="shared" si="8"/>
        <v>4023.6013388375736</v>
      </c>
      <c r="F71" s="131">
        <f t="shared" si="2"/>
        <v>5710.6570926423019</v>
      </c>
      <c r="G71" s="130">
        <f t="shared" si="3"/>
        <v>670798.70018305408</v>
      </c>
    </row>
    <row r="72" spans="1:7" x14ac:dyDescent="0.25">
      <c r="A72" s="128">
        <f t="shared" si="4"/>
        <v>47818</v>
      </c>
      <c r="B72" s="129">
        <f t="shared" si="5"/>
        <v>56</v>
      </c>
      <c r="C72" s="130">
        <f t="shared" si="6"/>
        <v>670798.70018305408</v>
      </c>
      <c r="D72" s="359">
        <f t="shared" si="7"/>
        <v>1676.9967504576343</v>
      </c>
      <c r="E72" s="359">
        <f t="shared" si="8"/>
        <v>4033.6603421846671</v>
      </c>
      <c r="F72" s="131">
        <f t="shared" si="2"/>
        <v>5710.657092642301</v>
      </c>
      <c r="G72" s="130">
        <f t="shared" si="3"/>
        <v>666765.03984086937</v>
      </c>
    </row>
    <row r="73" spans="1:7" x14ac:dyDescent="0.25">
      <c r="A73" s="128">
        <f t="shared" si="4"/>
        <v>47849</v>
      </c>
      <c r="B73" s="129">
        <f t="shared" si="5"/>
        <v>57</v>
      </c>
      <c r="C73" s="130">
        <f t="shared" si="6"/>
        <v>666765.03984086937</v>
      </c>
      <c r="D73" s="359">
        <f t="shared" si="7"/>
        <v>1666.9125996021728</v>
      </c>
      <c r="E73" s="359">
        <f t="shared" si="8"/>
        <v>4043.7444930401293</v>
      </c>
      <c r="F73" s="131">
        <f t="shared" si="2"/>
        <v>5710.6570926423019</v>
      </c>
      <c r="G73" s="130">
        <f t="shared" si="3"/>
        <v>662721.29534782923</v>
      </c>
    </row>
    <row r="74" spans="1:7" x14ac:dyDescent="0.25">
      <c r="A74" s="128">
        <f t="shared" si="4"/>
        <v>47880</v>
      </c>
      <c r="B74" s="129">
        <f t="shared" si="5"/>
        <v>58</v>
      </c>
      <c r="C74" s="130">
        <f t="shared" si="6"/>
        <v>662721.29534782923</v>
      </c>
      <c r="D74" s="359">
        <f t="shared" si="7"/>
        <v>1656.8032383695725</v>
      </c>
      <c r="E74" s="359">
        <f t="shared" si="8"/>
        <v>4053.8538542727297</v>
      </c>
      <c r="F74" s="131">
        <f t="shared" si="2"/>
        <v>5710.6570926423019</v>
      </c>
      <c r="G74" s="130">
        <f t="shared" si="3"/>
        <v>658667.44149355649</v>
      </c>
    </row>
    <row r="75" spans="1:7" x14ac:dyDescent="0.25">
      <c r="A75" s="128">
        <f t="shared" si="4"/>
        <v>47908</v>
      </c>
      <c r="B75" s="129">
        <f t="shared" si="5"/>
        <v>59</v>
      </c>
      <c r="C75" s="130">
        <f t="shared" si="6"/>
        <v>658667.44149355649</v>
      </c>
      <c r="D75" s="359">
        <f t="shared" si="7"/>
        <v>1646.6686037338907</v>
      </c>
      <c r="E75" s="359">
        <f t="shared" si="8"/>
        <v>4063.9884889084115</v>
      </c>
      <c r="F75" s="131">
        <f t="shared" si="2"/>
        <v>5710.6570926423019</v>
      </c>
      <c r="G75" s="130">
        <f t="shared" si="3"/>
        <v>654603.45300464809</v>
      </c>
    </row>
    <row r="76" spans="1:7" x14ac:dyDescent="0.25">
      <c r="A76" s="128">
        <f t="shared" si="4"/>
        <v>47939</v>
      </c>
      <c r="B76" s="129">
        <f t="shared" si="5"/>
        <v>60</v>
      </c>
      <c r="C76" s="130">
        <f t="shared" si="6"/>
        <v>654603.45300464809</v>
      </c>
      <c r="D76" s="359">
        <f t="shared" si="7"/>
        <v>1636.5086325116197</v>
      </c>
      <c r="E76" s="359">
        <f t="shared" si="8"/>
        <v>4074.1484601306825</v>
      </c>
      <c r="F76" s="131">
        <f t="shared" si="2"/>
        <v>5710.6570926423019</v>
      </c>
      <c r="G76" s="130">
        <f t="shared" si="3"/>
        <v>650529.30454451742</v>
      </c>
    </row>
    <row r="77" spans="1:7" x14ac:dyDescent="0.25">
      <c r="A77" s="128">
        <f t="shared" si="4"/>
        <v>47969</v>
      </c>
      <c r="B77" s="129">
        <f t="shared" si="5"/>
        <v>61</v>
      </c>
      <c r="C77" s="130">
        <f t="shared" si="6"/>
        <v>650529.30454451742</v>
      </c>
      <c r="D77" s="359">
        <f t="shared" si="7"/>
        <v>1626.3232613612929</v>
      </c>
      <c r="E77" s="359">
        <f t="shared" si="8"/>
        <v>4084.3338312810097</v>
      </c>
      <c r="F77" s="131">
        <f t="shared" si="2"/>
        <v>5710.6570926423028</v>
      </c>
      <c r="G77" s="130">
        <f t="shared" si="3"/>
        <v>646444.97071323637</v>
      </c>
    </row>
    <row r="78" spans="1:7" x14ac:dyDescent="0.25">
      <c r="A78" s="128">
        <f t="shared" si="4"/>
        <v>48000</v>
      </c>
      <c r="B78" s="129">
        <f t="shared" si="5"/>
        <v>62</v>
      </c>
      <c r="C78" s="130">
        <f t="shared" si="6"/>
        <v>646444.97071323637</v>
      </c>
      <c r="D78" s="359">
        <f t="shared" si="7"/>
        <v>1616.1124267830908</v>
      </c>
      <c r="E78" s="359">
        <f t="shared" si="8"/>
        <v>4094.5446658592118</v>
      </c>
      <c r="F78" s="131">
        <f t="shared" si="2"/>
        <v>5710.6570926423028</v>
      </c>
      <c r="G78" s="130">
        <f t="shared" si="3"/>
        <v>642350.42604737717</v>
      </c>
    </row>
    <row r="79" spans="1:7" x14ac:dyDescent="0.25">
      <c r="A79" s="128">
        <f t="shared" si="4"/>
        <v>48030</v>
      </c>
      <c r="B79" s="129">
        <f t="shared" si="5"/>
        <v>63</v>
      </c>
      <c r="C79" s="130">
        <f t="shared" si="6"/>
        <v>642350.42604737717</v>
      </c>
      <c r="D79" s="359">
        <f t="shared" si="7"/>
        <v>1605.8760651184427</v>
      </c>
      <c r="E79" s="359">
        <f t="shared" si="8"/>
        <v>4104.7810275238598</v>
      </c>
      <c r="F79" s="131">
        <f t="shared" si="2"/>
        <v>5710.6570926423028</v>
      </c>
      <c r="G79" s="130">
        <f t="shared" si="3"/>
        <v>638245.64501985325</v>
      </c>
    </row>
    <row r="80" spans="1:7" x14ac:dyDescent="0.25">
      <c r="A80" s="128">
        <f t="shared" si="4"/>
        <v>48061</v>
      </c>
      <c r="B80" s="129">
        <f t="shared" si="5"/>
        <v>64</v>
      </c>
      <c r="C80" s="130">
        <f t="shared" si="6"/>
        <v>638245.64501985325</v>
      </c>
      <c r="D80" s="359">
        <f t="shared" si="7"/>
        <v>1595.6141125496329</v>
      </c>
      <c r="E80" s="359">
        <f t="shared" si="8"/>
        <v>4115.0429800926695</v>
      </c>
      <c r="F80" s="131">
        <f t="shared" si="2"/>
        <v>5710.6570926423028</v>
      </c>
      <c r="G80" s="130">
        <f t="shared" si="3"/>
        <v>634130.60203976056</v>
      </c>
    </row>
    <row r="81" spans="1:7" x14ac:dyDescent="0.25">
      <c r="A81" s="128">
        <f t="shared" si="4"/>
        <v>48092</v>
      </c>
      <c r="B81" s="129">
        <f t="shared" si="5"/>
        <v>65</v>
      </c>
      <c r="C81" s="130">
        <f t="shared" si="6"/>
        <v>634130.60203976056</v>
      </c>
      <c r="D81" s="359">
        <f t="shared" si="7"/>
        <v>1585.3265050994012</v>
      </c>
      <c r="E81" s="359">
        <f t="shared" si="8"/>
        <v>4125.3305875429014</v>
      </c>
      <c r="F81" s="131">
        <f t="shared" si="2"/>
        <v>5710.6570926423028</v>
      </c>
      <c r="G81" s="130">
        <f t="shared" si="3"/>
        <v>630005.27145221771</v>
      </c>
    </row>
    <row r="82" spans="1:7" x14ac:dyDescent="0.25">
      <c r="A82" s="128">
        <f t="shared" si="4"/>
        <v>48122</v>
      </c>
      <c r="B82" s="129">
        <f t="shared" si="5"/>
        <v>66</v>
      </c>
      <c r="C82" s="130">
        <f t="shared" si="6"/>
        <v>630005.27145221771</v>
      </c>
      <c r="D82" s="359">
        <f t="shared" ref="D82:D113" si="9">IF(B82="","",IPMT($E$13/12,B82-1,$E$7-1,-$C$18,$E$12,0))</f>
        <v>1575.0131786305437</v>
      </c>
      <c r="E82" s="359">
        <f t="shared" ref="E82:E113" si="10">IF(B82="","",PPMT($E$13/12,B82-1,$E$7-1,-$C$18,$E$12,0))</f>
        <v>4135.6439140117582</v>
      </c>
      <c r="F82" s="131">
        <f t="shared" ref="F82:F145" si="11">IF(B82="","",SUM(D82:E82))</f>
        <v>5710.6570926423019</v>
      </c>
      <c r="G82" s="130">
        <f t="shared" ref="G82:G145" si="12">IF(B82="","",SUM(C82)-SUM(E82))</f>
        <v>625869.62753820594</v>
      </c>
    </row>
    <row r="83" spans="1:7" x14ac:dyDescent="0.25">
      <c r="A83" s="128">
        <f t="shared" ref="A83:A146" si="13">IF(B83="","",EDATE(A82,1))</f>
        <v>48153</v>
      </c>
      <c r="B83" s="129">
        <f t="shared" ref="B83:B146" si="14">IF(B82="","",IF(SUM(B82)+1&lt;=$E$7,SUM(B82)+1,""))</f>
        <v>67</v>
      </c>
      <c r="C83" s="130">
        <f t="shared" ref="C83:C146" si="15">IF(B83="","",G82)</f>
        <v>625869.62753820594</v>
      </c>
      <c r="D83" s="359">
        <f t="shared" si="9"/>
        <v>1564.6740688455143</v>
      </c>
      <c r="E83" s="359">
        <f t="shared" si="10"/>
        <v>4145.9830237967881</v>
      </c>
      <c r="F83" s="131">
        <f t="shared" si="11"/>
        <v>5710.6570926423028</v>
      </c>
      <c r="G83" s="130">
        <f t="shared" si="12"/>
        <v>621723.64451440913</v>
      </c>
    </row>
    <row r="84" spans="1:7" x14ac:dyDescent="0.25">
      <c r="A84" s="128">
        <f t="shared" si="13"/>
        <v>48183</v>
      </c>
      <c r="B84" s="129">
        <f t="shared" si="14"/>
        <v>68</v>
      </c>
      <c r="C84" s="130">
        <f t="shared" si="15"/>
        <v>621723.64451440913</v>
      </c>
      <c r="D84" s="359">
        <f t="shared" si="9"/>
        <v>1554.3091112860225</v>
      </c>
      <c r="E84" s="359">
        <f t="shared" si="10"/>
        <v>4156.3479813562799</v>
      </c>
      <c r="F84" s="131">
        <f t="shared" si="11"/>
        <v>5710.6570926423028</v>
      </c>
      <c r="G84" s="130">
        <f t="shared" si="12"/>
        <v>617567.29653305281</v>
      </c>
    </row>
    <row r="85" spans="1:7" x14ac:dyDescent="0.25">
      <c r="A85" s="128">
        <f t="shared" si="13"/>
        <v>48214</v>
      </c>
      <c r="B85" s="129">
        <f t="shared" si="14"/>
        <v>69</v>
      </c>
      <c r="C85" s="130">
        <f t="shared" si="15"/>
        <v>617567.29653305281</v>
      </c>
      <c r="D85" s="359">
        <f t="shared" si="9"/>
        <v>1543.9182413326319</v>
      </c>
      <c r="E85" s="359">
        <f t="shared" si="10"/>
        <v>4166.7388513096703</v>
      </c>
      <c r="F85" s="131">
        <f t="shared" si="11"/>
        <v>5710.6570926423019</v>
      </c>
      <c r="G85" s="130">
        <f t="shared" si="12"/>
        <v>613400.55768174317</v>
      </c>
    </row>
    <row r="86" spans="1:7" x14ac:dyDescent="0.25">
      <c r="A86" s="128">
        <f t="shared" si="13"/>
        <v>48245</v>
      </c>
      <c r="B86" s="129">
        <f t="shared" si="14"/>
        <v>70</v>
      </c>
      <c r="C86" s="130">
        <f t="shared" si="15"/>
        <v>613400.55768174317</v>
      </c>
      <c r="D86" s="359">
        <f t="shared" si="9"/>
        <v>1533.5013942043574</v>
      </c>
      <c r="E86" s="359">
        <f t="shared" si="10"/>
        <v>4177.1556984379449</v>
      </c>
      <c r="F86" s="131">
        <f t="shared" si="11"/>
        <v>5710.6570926423028</v>
      </c>
      <c r="G86" s="130">
        <f t="shared" si="12"/>
        <v>609223.40198330523</v>
      </c>
    </row>
    <row r="87" spans="1:7" x14ac:dyDescent="0.25">
      <c r="A87" s="128">
        <f t="shared" si="13"/>
        <v>48274</v>
      </c>
      <c r="B87" s="129">
        <f t="shared" si="14"/>
        <v>71</v>
      </c>
      <c r="C87" s="130">
        <f t="shared" si="15"/>
        <v>609223.40198330523</v>
      </c>
      <c r="D87" s="359">
        <f t="shared" si="9"/>
        <v>1523.0585049582628</v>
      </c>
      <c r="E87" s="359">
        <f t="shared" si="10"/>
        <v>4187.5985876840405</v>
      </c>
      <c r="F87" s="131">
        <f t="shared" si="11"/>
        <v>5710.6570926423028</v>
      </c>
      <c r="G87" s="130">
        <f t="shared" si="12"/>
        <v>605035.80339562125</v>
      </c>
    </row>
    <row r="88" spans="1:7" x14ac:dyDescent="0.25">
      <c r="A88" s="128">
        <f t="shared" si="13"/>
        <v>48305</v>
      </c>
      <c r="B88" s="129">
        <f t="shared" si="14"/>
        <v>72</v>
      </c>
      <c r="C88" s="130">
        <f t="shared" si="15"/>
        <v>605035.80339562125</v>
      </c>
      <c r="D88" s="359">
        <f t="shared" si="9"/>
        <v>1512.5895084890528</v>
      </c>
      <c r="E88" s="359">
        <f t="shared" si="10"/>
        <v>4198.0675841532493</v>
      </c>
      <c r="F88" s="131">
        <f t="shared" si="11"/>
        <v>5710.6570926423019</v>
      </c>
      <c r="G88" s="130">
        <f t="shared" si="12"/>
        <v>600837.73581146798</v>
      </c>
    </row>
    <row r="89" spans="1:7" x14ac:dyDescent="0.25">
      <c r="A89" s="128">
        <f t="shared" si="13"/>
        <v>48335</v>
      </c>
      <c r="B89" s="129">
        <f t="shared" si="14"/>
        <v>73</v>
      </c>
      <c r="C89" s="130">
        <f t="shared" si="15"/>
        <v>600837.73581146798</v>
      </c>
      <c r="D89" s="359">
        <f t="shared" si="9"/>
        <v>1502.0943395286695</v>
      </c>
      <c r="E89" s="359">
        <f t="shared" si="10"/>
        <v>4208.5627531136324</v>
      </c>
      <c r="F89" s="131">
        <f t="shared" si="11"/>
        <v>5710.6570926423019</v>
      </c>
      <c r="G89" s="130">
        <f t="shared" si="12"/>
        <v>596629.1730583543</v>
      </c>
    </row>
    <row r="90" spans="1:7" x14ac:dyDescent="0.25">
      <c r="A90" s="128">
        <f t="shared" si="13"/>
        <v>48366</v>
      </c>
      <c r="B90" s="129">
        <f t="shared" si="14"/>
        <v>74</v>
      </c>
      <c r="C90" s="130">
        <f t="shared" si="15"/>
        <v>596629.1730583543</v>
      </c>
      <c r="D90" s="359">
        <f t="shared" si="9"/>
        <v>1491.5729326458854</v>
      </c>
      <c r="E90" s="359">
        <f t="shared" si="10"/>
        <v>4219.0841599964169</v>
      </c>
      <c r="F90" s="131">
        <f t="shared" si="11"/>
        <v>5710.6570926423028</v>
      </c>
      <c r="G90" s="130">
        <f t="shared" si="12"/>
        <v>592410.08889835794</v>
      </c>
    </row>
    <row r="91" spans="1:7" x14ac:dyDescent="0.25">
      <c r="A91" s="128">
        <f t="shared" si="13"/>
        <v>48396</v>
      </c>
      <c r="B91" s="129">
        <f t="shared" si="14"/>
        <v>75</v>
      </c>
      <c r="C91" s="130">
        <f t="shared" si="15"/>
        <v>592410.08889835794</v>
      </c>
      <c r="D91" s="359">
        <f t="shared" si="9"/>
        <v>1481.0252222458946</v>
      </c>
      <c r="E91" s="359">
        <f t="shared" si="10"/>
        <v>4229.631870396408</v>
      </c>
      <c r="F91" s="131">
        <f t="shared" si="11"/>
        <v>5710.6570926423028</v>
      </c>
      <c r="G91" s="130">
        <f t="shared" si="12"/>
        <v>588180.4570279615</v>
      </c>
    </row>
    <row r="92" spans="1:7" x14ac:dyDescent="0.25">
      <c r="A92" s="128">
        <f t="shared" si="13"/>
        <v>48427</v>
      </c>
      <c r="B92" s="129">
        <f t="shared" si="14"/>
        <v>76</v>
      </c>
      <c r="C92" s="130">
        <f t="shared" si="15"/>
        <v>588180.4570279615</v>
      </c>
      <c r="D92" s="359">
        <f t="shared" si="9"/>
        <v>1470.4511425699036</v>
      </c>
      <c r="E92" s="359">
        <f t="shared" si="10"/>
        <v>4240.2059500723981</v>
      </c>
      <c r="F92" s="131">
        <f t="shared" si="11"/>
        <v>5710.6570926423019</v>
      </c>
      <c r="G92" s="130">
        <f t="shared" si="12"/>
        <v>583940.25107788912</v>
      </c>
    </row>
    <row r="93" spans="1:7" x14ac:dyDescent="0.25">
      <c r="A93" s="128">
        <f t="shared" si="13"/>
        <v>48458</v>
      </c>
      <c r="B93" s="129">
        <f t="shared" si="14"/>
        <v>77</v>
      </c>
      <c r="C93" s="130">
        <f t="shared" si="15"/>
        <v>583940.25107788912</v>
      </c>
      <c r="D93" s="359">
        <f t="shared" si="9"/>
        <v>1459.8506276947226</v>
      </c>
      <c r="E93" s="359">
        <f t="shared" si="10"/>
        <v>4250.80646494758</v>
      </c>
      <c r="F93" s="131">
        <f t="shared" si="11"/>
        <v>5710.6570926423028</v>
      </c>
      <c r="G93" s="130">
        <f t="shared" si="12"/>
        <v>579689.44461294159</v>
      </c>
    </row>
    <row r="94" spans="1:7" x14ac:dyDescent="0.25">
      <c r="A94" s="128">
        <f t="shared" si="13"/>
        <v>48488</v>
      </c>
      <c r="B94" s="129">
        <f t="shared" si="14"/>
        <v>78</v>
      </c>
      <c r="C94" s="130">
        <f t="shared" si="15"/>
        <v>579689.44461294159</v>
      </c>
      <c r="D94" s="359">
        <f t="shared" si="9"/>
        <v>1449.2236115323537</v>
      </c>
      <c r="E94" s="359">
        <f t="shared" si="10"/>
        <v>4261.4334811099488</v>
      </c>
      <c r="F94" s="131">
        <f t="shared" si="11"/>
        <v>5710.6570926423028</v>
      </c>
      <c r="G94" s="130">
        <f t="shared" si="12"/>
        <v>575428.01113183168</v>
      </c>
    </row>
    <row r="95" spans="1:7" x14ac:dyDescent="0.25">
      <c r="A95" s="128">
        <f t="shared" si="13"/>
        <v>48519</v>
      </c>
      <c r="B95" s="129">
        <f t="shared" si="14"/>
        <v>79</v>
      </c>
      <c r="C95" s="130">
        <f t="shared" si="15"/>
        <v>575428.01113183168</v>
      </c>
      <c r="D95" s="359">
        <f t="shared" si="9"/>
        <v>1438.570027829579</v>
      </c>
      <c r="E95" s="359">
        <f t="shared" si="10"/>
        <v>4272.0870648127238</v>
      </c>
      <c r="F95" s="131">
        <f t="shared" si="11"/>
        <v>5710.6570926423028</v>
      </c>
      <c r="G95" s="130">
        <f t="shared" si="12"/>
        <v>571155.9240670189</v>
      </c>
    </row>
    <row r="96" spans="1:7" x14ac:dyDescent="0.25">
      <c r="A96" s="128">
        <f t="shared" si="13"/>
        <v>48549</v>
      </c>
      <c r="B96" s="129">
        <f t="shared" si="14"/>
        <v>80</v>
      </c>
      <c r="C96" s="130">
        <f t="shared" si="15"/>
        <v>571155.9240670189</v>
      </c>
      <c r="D96" s="359">
        <f t="shared" si="9"/>
        <v>1427.8898101675468</v>
      </c>
      <c r="E96" s="359">
        <f t="shared" si="10"/>
        <v>4282.767282474756</v>
      </c>
      <c r="F96" s="131">
        <f t="shared" si="11"/>
        <v>5710.6570926423028</v>
      </c>
      <c r="G96" s="130">
        <f t="shared" si="12"/>
        <v>566873.15678454412</v>
      </c>
    </row>
    <row r="97" spans="1:7" x14ac:dyDescent="0.25">
      <c r="A97" s="128">
        <f t="shared" si="13"/>
        <v>48580</v>
      </c>
      <c r="B97" s="129">
        <f t="shared" si="14"/>
        <v>81</v>
      </c>
      <c r="C97" s="130">
        <f t="shared" si="15"/>
        <v>566873.15678454412</v>
      </c>
      <c r="D97" s="359">
        <f t="shared" si="9"/>
        <v>1417.1828919613599</v>
      </c>
      <c r="E97" s="359">
        <f t="shared" si="10"/>
        <v>4293.474200680942</v>
      </c>
      <c r="F97" s="131">
        <f t="shared" si="11"/>
        <v>5710.6570926423019</v>
      </c>
      <c r="G97" s="130">
        <f t="shared" si="12"/>
        <v>562579.68258386315</v>
      </c>
    </row>
    <row r="98" spans="1:7" x14ac:dyDescent="0.25">
      <c r="A98" s="128">
        <f t="shared" si="13"/>
        <v>48611</v>
      </c>
      <c r="B98" s="129">
        <f t="shared" si="14"/>
        <v>82</v>
      </c>
      <c r="C98" s="130">
        <f t="shared" si="15"/>
        <v>562579.68258386315</v>
      </c>
      <c r="D98" s="359">
        <f t="shared" si="9"/>
        <v>1406.4492064596577</v>
      </c>
      <c r="E98" s="359">
        <f t="shared" si="10"/>
        <v>4304.207886182644</v>
      </c>
      <c r="F98" s="131">
        <f t="shared" si="11"/>
        <v>5710.6570926423019</v>
      </c>
      <c r="G98" s="130">
        <f t="shared" si="12"/>
        <v>558275.47469768056</v>
      </c>
    </row>
    <row r="99" spans="1:7" x14ac:dyDescent="0.25">
      <c r="A99" s="128">
        <f t="shared" si="13"/>
        <v>48639</v>
      </c>
      <c r="B99" s="129">
        <f t="shared" si="14"/>
        <v>83</v>
      </c>
      <c r="C99" s="130">
        <f t="shared" si="15"/>
        <v>558275.47469768056</v>
      </c>
      <c r="D99" s="359">
        <f t="shared" si="9"/>
        <v>1395.6886867442008</v>
      </c>
      <c r="E99" s="359">
        <f t="shared" si="10"/>
        <v>4314.9684058981011</v>
      </c>
      <c r="F99" s="131">
        <f t="shared" si="11"/>
        <v>5710.6570926423019</v>
      </c>
      <c r="G99" s="130">
        <f t="shared" si="12"/>
        <v>553960.50629178248</v>
      </c>
    </row>
    <row r="100" spans="1:7" x14ac:dyDescent="0.25">
      <c r="A100" s="128">
        <f t="shared" si="13"/>
        <v>48670</v>
      </c>
      <c r="B100" s="129">
        <f t="shared" si="14"/>
        <v>84</v>
      </c>
      <c r="C100" s="130">
        <f t="shared" si="15"/>
        <v>553960.50629178248</v>
      </c>
      <c r="D100" s="359">
        <f t="shared" si="9"/>
        <v>1384.9012657294556</v>
      </c>
      <c r="E100" s="359">
        <f t="shared" si="10"/>
        <v>4325.7558269128467</v>
      </c>
      <c r="F100" s="131">
        <f t="shared" si="11"/>
        <v>5710.6570926423028</v>
      </c>
      <c r="G100" s="130">
        <f t="shared" si="12"/>
        <v>549634.75046486966</v>
      </c>
    </row>
    <row r="101" spans="1:7" x14ac:dyDescent="0.25">
      <c r="A101" s="128">
        <f t="shared" si="13"/>
        <v>48700</v>
      </c>
      <c r="B101" s="129">
        <f t="shared" si="14"/>
        <v>85</v>
      </c>
      <c r="C101" s="130">
        <f t="shared" si="15"/>
        <v>549634.75046486966</v>
      </c>
      <c r="D101" s="359">
        <f t="shared" si="9"/>
        <v>1374.0868761621739</v>
      </c>
      <c r="E101" s="359">
        <f t="shared" si="10"/>
        <v>4336.5702164801278</v>
      </c>
      <c r="F101" s="131">
        <f t="shared" si="11"/>
        <v>5710.6570926423019</v>
      </c>
      <c r="G101" s="130">
        <f t="shared" si="12"/>
        <v>545298.18024838949</v>
      </c>
    </row>
    <row r="102" spans="1:7" x14ac:dyDescent="0.25">
      <c r="A102" s="128">
        <f t="shared" si="13"/>
        <v>48731</v>
      </c>
      <c r="B102" s="129">
        <f t="shared" si="14"/>
        <v>86</v>
      </c>
      <c r="C102" s="130">
        <f t="shared" si="15"/>
        <v>545298.18024838949</v>
      </c>
      <c r="D102" s="359">
        <f t="shared" si="9"/>
        <v>1363.2454506209731</v>
      </c>
      <c r="E102" s="359">
        <f t="shared" si="10"/>
        <v>4347.4116420213295</v>
      </c>
      <c r="F102" s="131">
        <f t="shared" si="11"/>
        <v>5710.6570926423028</v>
      </c>
      <c r="G102" s="130">
        <f t="shared" si="12"/>
        <v>540950.7686063681</v>
      </c>
    </row>
    <row r="103" spans="1:7" x14ac:dyDescent="0.25">
      <c r="A103" s="128">
        <f t="shared" si="13"/>
        <v>48761</v>
      </c>
      <c r="B103" s="129">
        <f t="shared" si="14"/>
        <v>87</v>
      </c>
      <c r="C103" s="130">
        <f t="shared" si="15"/>
        <v>540950.7686063681</v>
      </c>
      <c r="D103" s="359">
        <f t="shared" si="9"/>
        <v>1352.37692151592</v>
      </c>
      <c r="E103" s="359">
        <f t="shared" si="10"/>
        <v>4358.2801711263819</v>
      </c>
      <c r="F103" s="131">
        <f t="shared" si="11"/>
        <v>5710.6570926423019</v>
      </c>
      <c r="G103" s="130">
        <f t="shared" si="12"/>
        <v>536592.48843524174</v>
      </c>
    </row>
    <row r="104" spans="1:7" x14ac:dyDescent="0.25">
      <c r="A104" s="128">
        <f t="shared" si="13"/>
        <v>48792</v>
      </c>
      <c r="B104" s="129">
        <f t="shared" si="14"/>
        <v>88</v>
      </c>
      <c r="C104" s="130">
        <f t="shared" si="15"/>
        <v>536592.48843524174</v>
      </c>
      <c r="D104" s="359">
        <f t="shared" si="9"/>
        <v>1341.4812210881041</v>
      </c>
      <c r="E104" s="359">
        <f t="shared" si="10"/>
        <v>4369.1758715541982</v>
      </c>
      <c r="F104" s="131">
        <f t="shared" si="11"/>
        <v>5710.6570926423028</v>
      </c>
      <c r="G104" s="130">
        <f t="shared" si="12"/>
        <v>532223.31256368756</v>
      </c>
    </row>
    <row r="105" spans="1:7" x14ac:dyDescent="0.25">
      <c r="A105" s="128">
        <f t="shared" si="13"/>
        <v>48823</v>
      </c>
      <c r="B105" s="129">
        <f t="shared" si="14"/>
        <v>89</v>
      </c>
      <c r="C105" s="130">
        <f t="shared" si="15"/>
        <v>532223.31256368756</v>
      </c>
      <c r="D105" s="359">
        <f t="shared" si="9"/>
        <v>1330.5582814092186</v>
      </c>
      <c r="E105" s="359">
        <f t="shared" si="10"/>
        <v>4380.0988112330842</v>
      </c>
      <c r="F105" s="131">
        <f t="shared" si="11"/>
        <v>5710.6570926423028</v>
      </c>
      <c r="G105" s="130">
        <f t="shared" si="12"/>
        <v>527843.2137524545</v>
      </c>
    </row>
    <row r="106" spans="1:7" x14ac:dyDescent="0.25">
      <c r="A106" s="128">
        <f t="shared" si="13"/>
        <v>48853</v>
      </c>
      <c r="B106" s="129">
        <f t="shared" si="14"/>
        <v>90</v>
      </c>
      <c r="C106" s="130">
        <f t="shared" si="15"/>
        <v>527843.2137524545</v>
      </c>
      <c r="D106" s="359">
        <f t="shared" si="9"/>
        <v>1319.6080343811357</v>
      </c>
      <c r="E106" s="359">
        <f t="shared" si="10"/>
        <v>4391.0490582611665</v>
      </c>
      <c r="F106" s="131">
        <f t="shared" si="11"/>
        <v>5710.6570926423019</v>
      </c>
      <c r="G106" s="130">
        <f t="shared" si="12"/>
        <v>523452.16469419334</v>
      </c>
    </row>
    <row r="107" spans="1:7" x14ac:dyDescent="0.25">
      <c r="A107" s="128">
        <f t="shared" si="13"/>
        <v>48884</v>
      </c>
      <c r="B107" s="129">
        <f t="shared" si="14"/>
        <v>91</v>
      </c>
      <c r="C107" s="130">
        <f t="shared" si="15"/>
        <v>523452.16469419334</v>
      </c>
      <c r="D107" s="359">
        <f t="shared" si="9"/>
        <v>1308.630411735483</v>
      </c>
      <c r="E107" s="359">
        <f t="shared" si="10"/>
        <v>4402.0266809068198</v>
      </c>
      <c r="F107" s="131">
        <f t="shared" si="11"/>
        <v>5710.6570926423028</v>
      </c>
      <c r="G107" s="130">
        <f t="shared" si="12"/>
        <v>519050.13801328652</v>
      </c>
    </row>
    <row r="108" spans="1:7" x14ac:dyDescent="0.25">
      <c r="A108" s="128">
        <f t="shared" si="13"/>
        <v>48914</v>
      </c>
      <c r="B108" s="129">
        <f t="shared" si="14"/>
        <v>92</v>
      </c>
      <c r="C108" s="130">
        <f t="shared" si="15"/>
        <v>519050.13801328652</v>
      </c>
      <c r="D108" s="359">
        <f t="shared" si="9"/>
        <v>1297.625345033216</v>
      </c>
      <c r="E108" s="359">
        <f t="shared" si="10"/>
        <v>4413.0317476090868</v>
      </c>
      <c r="F108" s="131">
        <f t="shared" si="11"/>
        <v>5710.6570926423028</v>
      </c>
      <c r="G108" s="130">
        <f t="shared" si="12"/>
        <v>514637.10626567743</v>
      </c>
    </row>
    <row r="109" spans="1:7" x14ac:dyDescent="0.25">
      <c r="A109" s="128">
        <f t="shared" si="13"/>
        <v>48945</v>
      </c>
      <c r="B109" s="129">
        <f t="shared" si="14"/>
        <v>93</v>
      </c>
      <c r="C109" s="130">
        <f t="shared" si="15"/>
        <v>514637.10626567743</v>
      </c>
      <c r="D109" s="359">
        <f t="shared" si="9"/>
        <v>1286.5927656641932</v>
      </c>
      <c r="E109" s="359">
        <f t="shared" si="10"/>
        <v>4424.0643269781094</v>
      </c>
      <c r="F109" s="131">
        <f t="shared" si="11"/>
        <v>5710.6570926423028</v>
      </c>
      <c r="G109" s="130">
        <f t="shared" si="12"/>
        <v>510213.04193869932</v>
      </c>
    </row>
    <row r="110" spans="1:7" x14ac:dyDescent="0.25">
      <c r="A110" s="128">
        <f t="shared" si="13"/>
        <v>48976</v>
      </c>
      <c r="B110" s="129">
        <f t="shared" si="14"/>
        <v>94</v>
      </c>
      <c r="C110" s="130">
        <f t="shared" si="15"/>
        <v>510213.04193869932</v>
      </c>
      <c r="D110" s="359">
        <f t="shared" si="9"/>
        <v>1275.532604846748</v>
      </c>
      <c r="E110" s="359">
        <f t="shared" si="10"/>
        <v>4435.1244877955542</v>
      </c>
      <c r="F110" s="131">
        <f t="shared" si="11"/>
        <v>5710.6570926423019</v>
      </c>
      <c r="G110" s="130">
        <f t="shared" si="12"/>
        <v>505777.91745090374</v>
      </c>
    </row>
    <row r="111" spans="1:7" x14ac:dyDescent="0.25">
      <c r="A111" s="128">
        <f t="shared" si="13"/>
        <v>49004</v>
      </c>
      <c r="B111" s="129">
        <f t="shared" si="14"/>
        <v>95</v>
      </c>
      <c r="C111" s="130">
        <f t="shared" si="15"/>
        <v>505777.91745090374</v>
      </c>
      <c r="D111" s="359">
        <f t="shared" si="9"/>
        <v>1264.4447936272591</v>
      </c>
      <c r="E111" s="359">
        <f t="shared" si="10"/>
        <v>4446.2122990150428</v>
      </c>
      <c r="F111" s="131">
        <f t="shared" si="11"/>
        <v>5710.6570926423019</v>
      </c>
      <c r="G111" s="130">
        <f t="shared" si="12"/>
        <v>501331.70515188872</v>
      </c>
    </row>
    <row r="112" spans="1:7" x14ac:dyDescent="0.25">
      <c r="A112" s="128">
        <f t="shared" si="13"/>
        <v>49035</v>
      </c>
      <c r="B112" s="129">
        <f t="shared" si="14"/>
        <v>96</v>
      </c>
      <c r="C112" s="130">
        <f t="shared" si="15"/>
        <v>501331.70515188872</v>
      </c>
      <c r="D112" s="359">
        <f t="shared" si="9"/>
        <v>1253.3292628797215</v>
      </c>
      <c r="E112" s="359">
        <f t="shared" si="10"/>
        <v>4457.3278297625811</v>
      </c>
      <c r="F112" s="131">
        <f t="shared" si="11"/>
        <v>5710.6570926423028</v>
      </c>
      <c r="G112" s="130">
        <f t="shared" si="12"/>
        <v>496874.37732212612</v>
      </c>
    </row>
    <row r="113" spans="1:7" x14ac:dyDescent="0.25">
      <c r="A113" s="128">
        <f t="shared" si="13"/>
        <v>49065</v>
      </c>
      <c r="B113" s="129">
        <f t="shared" si="14"/>
        <v>97</v>
      </c>
      <c r="C113" s="130">
        <f t="shared" si="15"/>
        <v>496874.37732212612</v>
      </c>
      <c r="D113" s="359">
        <f t="shared" si="9"/>
        <v>1242.185943305315</v>
      </c>
      <c r="E113" s="359">
        <f t="shared" si="10"/>
        <v>4468.4711493369878</v>
      </c>
      <c r="F113" s="131">
        <f t="shared" si="11"/>
        <v>5710.6570926423028</v>
      </c>
      <c r="G113" s="130">
        <f t="shared" si="12"/>
        <v>492405.90617278911</v>
      </c>
    </row>
    <row r="114" spans="1:7" x14ac:dyDescent="0.25">
      <c r="A114" s="128">
        <f t="shared" si="13"/>
        <v>49096</v>
      </c>
      <c r="B114" s="129">
        <f t="shared" si="14"/>
        <v>98</v>
      </c>
      <c r="C114" s="130">
        <f t="shared" si="15"/>
        <v>492405.90617278911</v>
      </c>
      <c r="D114" s="359">
        <f t="shared" ref="D114:D145" si="16">IF(B114="","",IPMT($E$13/12,B114-1,$E$7-1,-$C$18,$E$12,0))</f>
        <v>1231.0147654319726</v>
      </c>
      <c r="E114" s="359">
        <f t="shared" ref="E114:E145" si="17">IF(B114="","",PPMT($E$13/12,B114-1,$E$7-1,-$C$18,$E$12,0))</f>
        <v>4479.6423272103302</v>
      </c>
      <c r="F114" s="131">
        <f t="shared" si="11"/>
        <v>5710.6570926423028</v>
      </c>
      <c r="G114" s="130">
        <f t="shared" si="12"/>
        <v>487926.26384557877</v>
      </c>
    </row>
    <row r="115" spans="1:7" x14ac:dyDescent="0.25">
      <c r="A115" s="128">
        <f t="shared" si="13"/>
        <v>49126</v>
      </c>
      <c r="B115" s="129">
        <f t="shared" si="14"/>
        <v>99</v>
      </c>
      <c r="C115" s="130">
        <f t="shared" si="15"/>
        <v>487926.26384557877</v>
      </c>
      <c r="D115" s="359">
        <f t="shared" si="16"/>
        <v>1219.8156596139468</v>
      </c>
      <c r="E115" s="359">
        <f t="shared" si="17"/>
        <v>4490.8414330283549</v>
      </c>
      <c r="F115" s="131">
        <f t="shared" si="11"/>
        <v>5710.6570926423019</v>
      </c>
      <c r="G115" s="130">
        <f t="shared" si="12"/>
        <v>483435.42241255043</v>
      </c>
    </row>
    <row r="116" spans="1:7" x14ac:dyDescent="0.25">
      <c r="A116" s="128">
        <f t="shared" si="13"/>
        <v>49157</v>
      </c>
      <c r="B116" s="129">
        <f t="shared" si="14"/>
        <v>100</v>
      </c>
      <c r="C116" s="130">
        <f t="shared" si="15"/>
        <v>483435.42241255043</v>
      </c>
      <c r="D116" s="359">
        <f t="shared" si="16"/>
        <v>1208.5885560313759</v>
      </c>
      <c r="E116" s="359">
        <f t="shared" si="17"/>
        <v>4502.0685366109265</v>
      </c>
      <c r="F116" s="131">
        <f t="shared" si="11"/>
        <v>5710.6570926423028</v>
      </c>
      <c r="G116" s="130">
        <f t="shared" si="12"/>
        <v>478933.3538759395</v>
      </c>
    </row>
    <row r="117" spans="1:7" x14ac:dyDescent="0.25">
      <c r="A117" s="128">
        <f t="shared" si="13"/>
        <v>49188</v>
      </c>
      <c r="B117" s="129">
        <f t="shared" si="14"/>
        <v>101</v>
      </c>
      <c r="C117" s="130">
        <f t="shared" si="15"/>
        <v>478933.3538759395</v>
      </c>
      <c r="D117" s="359">
        <f t="shared" si="16"/>
        <v>1197.3333846898486</v>
      </c>
      <c r="E117" s="359">
        <f t="shared" si="17"/>
        <v>4513.3237079524542</v>
      </c>
      <c r="F117" s="131">
        <f t="shared" si="11"/>
        <v>5710.6570926423028</v>
      </c>
      <c r="G117" s="130">
        <f t="shared" si="12"/>
        <v>474420.03016798705</v>
      </c>
    </row>
    <row r="118" spans="1:7" x14ac:dyDescent="0.25">
      <c r="A118" s="128">
        <f t="shared" si="13"/>
        <v>49218</v>
      </c>
      <c r="B118" s="129">
        <f t="shared" si="14"/>
        <v>102</v>
      </c>
      <c r="C118" s="130">
        <f t="shared" si="15"/>
        <v>474420.03016798705</v>
      </c>
      <c r="D118" s="359">
        <f t="shared" si="16"/>
        <v>1186.0500754199672</v>
      </c>
      <c r="E118" s="359">
        <f t="shared" si="17"/>
        <v>4524.6070172223353</v>
      </c>
      <c r="F118" s="131">
        <f t="shared" si="11"/>
        <v>5710.6570926423028</v>
      </c>
      <c r="G118" s="130">
        <f t="shared" si="12"/>
        <v>469895.42315076472</v>
      </c>
    </row>
    <row r="119" spans="1:7" x14ac:dyDescent="0.25">
      <c r="A119" s="128">
        <f t="shared" si="13"/>
        <v>49249</v>
      </c>
      <c r="B119" s="129">
        <f t="shared" si="14"/>
        <v>103</v>
      </c>
      <c r="C119" s="130">
        <f t="shared" si="15"/>
        <v>469895.42315076472</v>
      </c>
      <c r="D119" s="359">
        <f t="shared" si="16"/>
        <v>1174.7385578769115</v>
      </c>
      <c r="E119" s="359">
        <f t="shared" si="17"/>
        <v>4535.9185347653911</v>
      </c>
      <c r="F119" s="131">
        <f t="shared" si="11"/>
        <v>5710.6570926423028</v>
      </c>
      <c r="G119" s="130">
        <f t="shared" si="12"/>
        <v>465359.50461599935</v>
      </c>
    </row>
    <row r="120" spans="1:7" x14ac:dyDescent="0.25">
      <c r="A120" s="128">
        <f t="shared" si="13"/>
        <v>49279</v>
      </c>
      <c r="B120" s="129">
        <f t="shared" si="14"/>
        <v>104</v>
      </c>
      <c r="C120" s="130">
        <f t="shared" si="15"/>
        <v>465359.50461599935</v>
      </c>
      <c r="D120" s="359">
        <f t="shared" si="16"/>
        <v>1163.3987615399981</v>
      </c>
      <c r="E120" s="359">
        <f t="shared" si="17"/>
        <v>4547.2583311023045</v>
      </c>
      <c r="F120" s="131">
        <f t="shared" si="11"/>
        <v>5710.6570926423028</v>
      </c>
      <c r="G120" s="130">
        <f t="shared" si="12"/>
        <v>460812.24628489703</v>
      </c>
    </row>
    <row r="121" spans="1:7" x14ac:dyDescent="0.25">
      <c r="A121" s="128">
        <f t="shared" si="13"/>
        <v>49310</v>
      </c>
      <c r="B121" s="129">
        <f t="shared" si="14"/>
        <v>105</v>
      </c>
      <c r="C121" s="130">
        <f t="shared" si="15"/>
        <v>460812.24628489703</v>
      </c>
      <c r="D121" s="359">
        <f t="shared" si="16"/>
        <v>1152.0306157122423</v>
      </c>
      <c r="E121" s="359">
        <f t="shared" si="17"/>
        <v>4558.6264769300597</v>
      </c>
      <c r="F121" s="131">
        <f t="shared" si="11"/>
        <v>5710.6570926423019</v>
      </c>
      <c r="G121" s="130">
        <f t="shared" si="12"/>
        <v>456253.61980796698</v>
      </c>
    </row>
    <row r="122" spans="1:7" x14ac:dyDescent="0.25">
      <c r="A122" s="128">
        <f t="shared" si="13"/>
        <v>49341</v>
      </c>
      <c r="B122" s="129">
        <f t="shared" si="14"/>
        <v>106</v>
      </c>
      <c r="C122" s="130">
        <f t="shared" si="15"/>
        <v>456253.61980796698</v>
      </c>
      <c r="D122" s="359">
        <f t="shared" si="16"/>
        <v>1140.6340495199172</v>
      </c>
      <c r="E122" s="359">
        <f t="shared" si="17"/>
        <v>4570.0230431223854</v>
      </c>
      <c r="F122" s="131">
        <f t="shared" si="11"/>
        <v>5710.6570926423028</v>
      </c>
      <c r="G122" s="130">
        <f t="shared" si="12"/>
        <v>451683.59676484461</v>
      </c>
    </row>
    <row r="123" spans="1:7" x14ac:dyDescent="0.25">
      <c r="A123" s="128">
        <f t="shared" si="13"/>
        <v>49369</v>
      </c>
      <c r="B123" s="129">
        <f t="shared" si="14"/>
        <v>107</v>
      </c>
      <c r="C123" s="130">
        <f t="shared" si="15"/>
        <v>451683.59676484461</v>
      </c>
      <c r="D123" s="359">
        <f t="shared" si="16"/>
        <v>1129.2089919121111</v>
      </c>
      <c r="E123" s="359">
        <f t="shared" si="17"/>
        <v>4581.4481007301911</v>
      </c>
      <c r="F123" s="131">
        <f t="shared" si="11"/>
        <v>5710.6570926423019</v>
      </c>
      <c r="G123" s="130">
        <f t="shared" si="12"/>
        <v>447102.14866411441</v>
      </c>
    </row>
    <row r="124" spans="1:7" x14ac:dyDescent="0.25">
      <c r="A124" s="128">
        <f t="shared" si="13"/>
        <v>49400</v>
      </c>
      <c r="B124" s="129">
        <f t="shared" si="14"/>
        <v>108</v>
      </c>
      <c r="C124" s="130">
        <f t="shared" si="15"/>
        <v>447102.14866411441</v>
      </c>
      <c r="D124" s="359">
        <f t="shared" si="16"/>
        <v>1117.7553716602858</v>
      </c>
      <c r="E124" s="359">
        <f t="shared" si="17"/>
        <v>4592.9017209820167</v>
      </c>
      <c r="F124" s="131">
        <f t="shared" si="11"/>
        <v>5710.6570926423028</v>
      </c>
      <c r="G124" s="130">
        <f t="shared" si="12"/>
        <v>442509.24694313237</v>
      </c>
    </row>
    <row r="125" spans="1:7" x14ac:dyDescent="0.25">
      <c r="A125" s="128">
        <f t="shared" si="13"/>
        <v>49430</v>
      </c>
      <c r="B125" s="129">
        <f t="shared" si="14"/>
        <v>109</v>
      </c>
      <c r="C125" s="130">
        <f t="shared" si="15"/>
        <v>442509.24694313237</v>
      </c>
      <c r="D125" s="359">
        <f t="shared" si="16"/>
        <v>1106.2731173578306</v>
      </c>
      <c r="E125" s="359">
        <f t="shared" si="17"/>
        <v>4604.3839752844715</v>
      </c>
      <c r="F125" s="131">
        <f t="shared" si="11"/>
        <v>5710.6570926423019</v>
      </c>
      <c r="G125" s="130">
        <f t="shared" si="12"/>
        <v>437904.8629678479</v>
      </c>
    </row>
    <row r="126" spans="1:7" x14ac:dyDescent="0.25">
      <c r="A126" s="128">
        <f t="shared" si="13"/>
        <v>49461</v>
      </c>
      <c r="B126" s="129">
        <f t="shared" si="14"/>
        <v>110</v>
      </c>
      <c r="C126" s="130">
        <f t="shared" si="15"/>
        <v>437904.8629678479</v>
      </c>
      <c r="D126" s="359">
        <f t="shared" si="16"/>
        <v>1094.7621574196194</v>
      </c>
      <c r="E126" s="359">
        <f t="shared" si="17"/>
        <v>4615.8949352226837</v>
      </c>
      <c r="F126" s="131">
        <f t="shared" si="11"/>
        <v>5710.6570926423028</v>
      </c>
      <c r="G126" s="130">
        <f t="shared" si="12"/>
        <v>433288.96803262521</v>
      </c>
    </row>
    <row r="127" spans="1:7" x14ac:dyDescent="0.25">
      <c r="A127" s="128">
        <f t="shared" si="13"/>
        <v>49491</v>
      </c>
      <c r="B127" s="129">
        <f t="shared" si="14"/>
        <v>111</v>
      </c>
      <c r="C127" s="130">
        <f t="shared" si="15"/>
        <v>433288.96803262521</v>
      </c>
      <c r="D127" s="359">
        <f t="shared" si="16"/>
        <v>1083.2224200815629</v>
      </c>
      <c r="E127" s="359">
        <f t="shared" si="17"/>
        <v>4627.4346725607393</v>
      </c>
      <c r="F127" s="131">
        <f t="shared" si="11"/>
        <v>5710.6570926423019</v>
      </c>
      <c r="G127" s="130">
        <f t="shared" si="12"/>
        <v>428661.5333600645</v>
      </c>
    </row>
    <row r="128" spans="1:7" x14ac:dyDescent="0.25">
      <c r="A128" s="128">
        <f t="shared" si="13"/>
        <v>49522</v>
      </c>
      <c r="B128" s="129">
        <f t="shared" si="14"/>
        <v>112</v>
      </c>
      <c r="C128" s="130">
        <f t="shared" si="15"/>
        <v>428661.5333600645</v>
      </c>
      <c r="D128" s="359">
        <f t="shared" si="16"/>
        <v>1071.6538334001609</v>
      </c>
      <c r="E128" s="359">
        <f t="shared" si="17"/>
        <v>4639.0032592421412</v>
      </c>
      <c r="F128" s="131">
        <f t="shared" si="11"/>
        <v>5710.6570926423019</v>
      </c>
      <c r="G128" s="130">
        <f t="shared" si="12"/>
        <v>424022.53010082233</v>
      </c>
    </row>
    <row r="129" spans="1:7" x14ac:dyDescent="0.25">
      <c r="A129" s="128">
        <f t="shared" si="13"/>
        <v>49553</v>
      </c>
      <c r="B129" s="129">
        <f t="shared" si="14"/>
        <v>113</v>
      </c>
      <c r="C129" s="130">
        <f t="shared" si="15"/>
        <v>424022.53010082233</v>
      </c>
      <c r="D129" s="359">
        <f t="shared" si="16"/>
        <v>1060.0563252520556</v>
      </c>
      <c r="E129" s="359">
        <f t="shared" si="17"/>
        <v>4650.6007673902468</v>
      </c>
      <c r="F129" s="131">
        <f t="shared" si="11"/>
        <v>5710.6570926423028</v>
      </c>
      <c r="G129" s="130">
        <f t="shared" si="12"/>
        <v>419371.92933343211</v>
      </c>
    </row>
    <row r="130" spans="1:7" x14ac:dyDescent="0.25">
      <c r="A130" s="128">
        <f t="shared" si="13"/>
        <v>49583</v>
      </c>
      <c r="B130" s="129">
        <f t="shared" si="14"/>
        <v>114</v>
      </c>
      <c r="C130" s="130">
        <f t="shared" si="15"/>
        <v>419371.92933343211</v>
      </c>
      <c r="D130" s="359">
        <f t="shared" si="16"/>
        <v>1048.4298233335801</v>
      </c>
      <c r="E130" s="359">
        <f t="shared" si="17"/>
        <v>4662.2272693087225</v>
      </c>
      <c r="F130" s="131">
        <f t="shared" si="11"/>
        <v>5710.6570926423028</v>
      </c>
      <c r="G130" s="130">
        <f t="shared" si="12"/>
        <v>414709.70206412341</v>
      </c>
    </row>
    <row r="131" spans="1:7" x14ac:dyDescent="0.25">
      <c r="A131" s="128">
        <f t="shared" si="13"/>
        <v>49614</v>
      </c>
      <c r="B131" s="129">
        <f t="shared" si="14"/>
        <v>115</v>
      </c>
      <c r="C131" s="130">
        <f t="shared" si="15"/>
        <v>414709.70206412341</v>
      </c>
      <c r="D131" s="359">
        <f t="shared" si="16"/>
        <v>1036.774255160308</v>
      </c>
      <c r="E131" s="359">
        <f t="shared" si="17"/>
        <v>4673.8828374819941</v>
      </c>
      <c r="F131" s="131">
        <f t="shared" si="11"/>
        <v>5710.6570926423019</v>
      </c>
      <c r="G131" s="130">
        <f t="shared" si="12"/>
        <v>410035.81922664144</v>
      </c>
    </row>
    <row r="132" spans="1:7" x14ac:dyDescent="0.25">
      <c r="A132" s="128">
        <f t="shared" si="13"/>
        <v>49644</v>
      </c>
      <c r="B132" s="129">
        <f t="shared" si="14"/>
        <v>116</v>
      </c>
      <c r="C132" s="130">
        <f t="shared" si="15"/>
        <v>410035.81922664144</v>
      </c>
      <c r="D132" s="359">
        <f t="shared" si="16"/>
        <v>1025.0895480666031</v>
      </c>
      <c r="E132" s="359">
        <f t="shared" si="17"/>
        <v>4685.5675445756997</v>
      </c>
      <c r="F132" s="131">
        <f t="shared" si="11"/>
        <v>5710.6570926423028</v>
      </c>
      <c r="G132" s="130">
        <f t="shared" si="12"/>
        <v>405350.25168206572</v>
      </c>
    </row>
    <row r="133" spans="1:7" x14ac:dyDescent="0.25">
      <c r="A133" s="128">
        <f t="shared" si="13"/>
        <v>49675</v>
      </c>
      <c r="B133" s="129">
        <f t="shared" si="14"/>
        <v>117</v>
      </c>
      <c r="C133" s="130">
        <f t="shared" si="15"/>
        <v>405350.25168206572</v>
      </c>
      <c r="D133" s="359">
        <f t="shared" si="16"/>
        <v>1013.3756292051639</v>
      </c>
      <c r="E133" s="359">
        <f t="shared" si="17"/>
        <v>4697.281463437138</v>
      </c>
      <c r="F133" s="131">
        <f t="shared" si="11"/>
        <v>5710.6570926423019</v>
      </c>
      <c r="G133" s="130">
        <f t="shared" si="12"/>
        <v>400652.97021862859</v>
      </c>
    </row>
    <row r="134" spans="1:7" x14ac:dyDescent="0.25">
      <c r="A134" s="128">
        <f t="shared" si="13"/>
        <v>49706</v>
      </c>
      <c r="B134" s="129">
        <f t="shared" si="14"/>
        <v>118</v>
      </c>
      <c r="C134" s="130">
        <f t="shared" si="15"/>
        <v>400652.97021862859</v>
      </c>
      <c r="D134" s="359">
        <f t="shared" si="16"/>
        <v>1001.6324255465709</v>
      </c>
      <c r="E134" s="359">
        <f t="shared" si="17"/>
        <v>4709.0246670957313</v>
      </c>
      <c r="F134" s="131">
        <f t="shared" si="11"/>
        <v>5710.6570926423019</v>
      </c>
      <c r="G134" s="130">
        <f t="shared" si="12"/>
        <v>395943.94555153284</v>
      </c>
    </row>
    <row r="135" spans="1:7" x14ac:dyDescent="0.25">
      <c r="A135" s="128">
        <f t="shared" si="13"/>
        <v>49735</v>
      </c>
      <c r="B135" s="129">
        <f t="shared" si="14"/>
        <v>119</v>
      </c>
      <c r="C135" s="130">
        <f t="shared" si="15"/>
        <v>395943.94555153284</v>
      </c>
      <c r="D135" s="359">
        <f t="shared" si="16"/>
        <v>989.85986387883156</v>
      </c>
      <c r="E135" s="359">
        <f t="shared" si="17"/>
        <v>4720.7972287634711</v>
      </c>
      <c r="F135" s="131">
        <f t="shared" si="11"/>
        <v>5710.6570926423028</v>
      </c>
      <c r="G135" s="130">
        <f t="shared" si="12"/>
        <v>391223.14832276938</v>
      </c>
    </row>
    <row r="136" spans="1:7" x14ac:dyDescent="0.25">
      <c r="A136" s="128">
        <f t="shared" si="13"/>
        <v>49766</v>
      </c>
      <c r="B136" s="129">
        <f t="shared" si="14"/>
        <v>120</v>
      </c>
      <c r="C136" s="130">
        <f t="shared" si="15"/>
        <v>391223.14832276938</v>
      </c>
      <c r="D136" s="359">
        <f t="shared" si="16"/>
        <v>978.05787080692301</v>
      </c>
      <c r="E136" s="359">
        <f t="shared" si="17"/>
        <v>4732.5992218353795</v>
      </c>
      <c r="F136" s="131">
        <f t="shared" si="11"/>
        <v>5710.6570926423028</v>
      </c>
      <c r="G136" s="130">
        <f t="shared" si="12"/>
        <v>386490.549100934</v>
      </c>
    </row>
    <row r="137" spans="1:7" x14ac:dyDescent="0.25">
      <c r="A137" s="128">
        <f t="shared" si="13"/>
        <v>49796</v>
      </c>
      <c r="B137" s="129">
        <f t="shared" si="14"/>
        <v>121</v>
      </c>
      <c r="C137" s="130">
        <f t="shared" si="15"/>
        <v>386490.549100934</v>
      </c>
      <c r="D137" s="359">
        <f t="shared" si="16"/>
        <v>966.22637275233456</v>
      </c>
      <c r="E137" s="359">
        <f t="shared" si="17"/>
        <v>4744.4307198899678</v>
      </c>
      <c r="F137" s="131">
        <f t="shared" si="11"/>
        <v>5710.6570926423028</v>
      </c>
      <c r="G137" s="130">
        <f t="shared" si="12"/>
        <v>381746.11838104401</v>
      </c>
    </row>
    <row r="138" spans="1:7" x14ac:dyDescent="0.25">
      <c r="A138" s="128">
        <f t="shared" si="13"/>
        <v>49827</v>
      </c>
      <c r="B138" s="129">
        <f t="shared" si="14"/>
        <v>122</v>
      </c>
      <c r="C138" s="130">
        <f t="shared" si="15"/>
        <v>381746.11838104401</v>
      </c>
      <c r="D138" s="359">
        <f t="shared" si="16"/>
        <v>954.36529595260981</v>
      </c>
      <c r="E138" s="359">
        <f t="shared" si="17"/>
        <v>4756.291796689693</v>
      </c>
      <c r="F138" s="131">
        <f t="shared" si="11"/>
        <v>5710.6570926423028</v>
      </c>
      <c r="G138" s="130">
        <f t="shared" si="12"/>
        <v>376989.82658435433</v>
      </c>
    </row>
    <row r="139" spans="1:7" x14ac:dyDescent="0.25">
      <c r="A139" s="128">
        <f t="shared" si="13"/>
        <v>49857</v>
      </c>
      <c r="B139" s="129">
        <f t="shared" si="14"/>
        <v>123</v>
      </c>
      <c r="C139" s="130">
        <f t="shared" si="15"/>
        <v>376989.82658435433</v>
      </c>
      <c r="D139" s="359">
        <f t="shared" si="16"/>
        <v>942.4745664608854</v>
      </c>
      <c r="E139" s="359">
        <f t="shared" si="17"/>
        <v>4768.1825261814165</v>
      </c>
      <c r="F139" s="131">
        <f t="shared" si="11"/>
        <v>5710.6570926423019</v>
      </c>
      <c r="G139" s="130">
        <f t="shared" si="12"/>
        <v>372221.64405817294</v>
      </c>
    </row>
    <row r="140" spans="1:7" x14ac:dyDescent="0.25">
      <c r="A140" s="128">
        <f t="shared" si="13"/>
        <v>49888</v>
      </c>
      <c r="B140" s="129">
        <f t="shared" si="14"/>
        <v>124</v>
      </c>
      <c r="C140" s="130">
        <f t="shared" si="15"/>
        <v>372221.64405817294</v>
      </c>
      <c r="D140" s="359">
        <f t="shared" si="16"/>
        <v>930.55411014543176</v>
      </c>
      <c r="E140" s="359">
        <f t="shared" si="17"/>
        <v>4780.1029824968709</v>
      </c>
      <c r="F140" s="131">
        <f t="shared" si="11"/>
        <v>5710.6570926423028</v>
      </c>
      <c r="G140" s="130">
        <f t="shared" si="12"/>
        <v>367441.5410756761</v>
      </c>
    </row>
    <row r="141" spans="1:7" x14ac:dyDescent="0.25">
      <c r="A141" s="128">
        <f t="shared" si="13"/>
        <v>49919</v>
      </c>
      <c r="B141" s="129">
        <f t="shared" si="14"/>
        <v>125</v>
      </c>
      <c r="C141" s="130">
        <f t="shared" si="15"/>
        <v>367441.5410756761</v>
      </c>
      <c r="D141" s="359">
        <f t="shared" si="16"/>
        <v>918.60385268918969</v>
      </c>
      <c r="E141" s="359">
        <f t="shared" si="17"/>
        <v>4792.0532399531121</v>
      </c>
      <c r="F141" s="131">
        <f t="shared" si="11"/>
        <v>5710.6570926423019</v>
      </c>
      <c r="G141" s="130">
        <f t="shared" si="12"/>
        <v>362649.48783572298</v>
      </c>
    </row>
    <row r="142" spans="1:7" x14ac:dyDescent="0.25">
      <c r="A142" s="128">
        <f t="shared" si="13"/>
        <v>49949</v>
      </c>
      <c r="B142" s="129">
        <f t="shared" si="14"/>
        <v>126</v>
      </c>
      <c r="C142" s="130">
        <f t="shared" si="15"/>
        <v>362649.48783572298</v>
      </c>
      <c r="D142" s="359">
        <f t="shared" si="16"/>
        <v>906.62371958930692</v>
      </c>
      <c r="E142" s="359">
        <f t="shared" si="17"/>
        <v>4804.0333730529956</v>
      </c>
      <c r="F142" s="131">
        <f t="shared" si="11"/>
        <v>5710.6570926423028</v>
      </c>
      <c r="G142" s="130">
        <f t="shared" si="12"/>
        <v>357845.45446266996</v>
      </c>
    </row>
    <row r="143" spans="1:7" x14ac:dyDescent="0.25">
      <c r="A143" s="128">
        <f t="shared" si="13"/>
        <v>49980</v>
      </c>
      <c r="B143" s="129">
        <f t="shared" si="14"/>
        <v>127</v>
      </c>
      <c r="C143" s="130">
        <f t="shared" si="15"/>
        <v>357845.45446266996</v>
      </c>
      <c r="D143" s="359">
        <f t="shared" si="16"/>
        <v>894.61363615667437</v>
      </c>
      <c r="E143" s="359">
        <f t="shared" si="17"/>
        <v>4816.0434564856287</v>
      </c>
      <c r="F143" s="131">
        <f t="shared" si="11"/>
        <v>5710.6570926423028</v>
      </c>
      <c r="G143" s="130">
        <f t="shared" si="12"/>
        <v>353029.41100618435</v>
      </c>
    </row>
    <row r="144" spans="1:7" x14ac:dyDescent="0.25">
      <c r="A144" s="128">
        <f t="shared" si="13"/>
        <v>50010</v>
      </c>
      <c r="B144" s="129">
        <f t="shared" si="14"/>
        <v>128</v>
      </c>
      <c r="C144" s="130">
        <f t="shared" si="15"/>
        <v>353029.41100618435</v>
      </c>
      <c r="D144" s="359">
        <f t="shared" si="16"/>
        <v>882.57352751546046</v>
      </c>
      <c r="E144" s="359">
        <f t="shared" si="17"/>
        <v>4828.0835651268417</v>
      </c>
      <c r="F144" s="131">
        <f t="shared" si="11"/>
        <v>5710.6570926423019</v>
      </c>
      <c r="G144" s="130">
        <f t="shared" si="12"/>
        <v>348201.32744105754</v>
      </c>
    </row>
    <row r="145" spans="1:7" x14ac:dyDescent="0.25">
      <c r="A145" s="128">
        <f t="shared" si="13"/>
        <v>50041</v>
      </c>
      <c r="B145" s="129">
        <f t="shared" si="14"/>
        <v>129</v>
      </c>
      <c r="C145" s="130">
        <f t="shared" si="15"/>
        <v>348201.32744105754</v>
      </c>
      <c r="D145" s="359">
        <f t="shared" si="16"/>
        <v>870.50331860264316</v>
      </c>
      <c r="E145" s="359">
        <f t="shared" si="17"/>
        <v>4840.1537740396589</v>
      </c>
      <c r="F145" s="131">
        <f t="shared" si="11"/>
        <v>5710.6570926423019</v>
      </c>
      <c r="G145" s="130">
        <f t="shared" si="12"/>
        <v>343361.17366701789</v>
      </c>
    </row>
    <row r="146" spans="1:7" x14ac:dyDescent="0.25">
      <c r="A146" s="128">
        <f t="shared" si="13"/>
        <v>50072</v>
      </c>
      <c r="B146" s="129">
        <f t="shared" si="14"/>
        <v>130</v>
      </c>
      <c r="C146" s="130">
        <f t="shared" si="15"/>
        <v>343361.17366701789</v>
      </c>
      <c r="D146" s="359">
        <f t="shared" ref="D146:D177" si="18">IF(B146="","",IPMT($E$13/12,B146-1,$E$7-1,-$C$18,$E$12,0))</f>
        <v>858.40293416754412</v>
      </c>
      <c r="E146" s="359">
        <f t="shared" ref="E146:E177" si="19">IF(B146="","",PPMT($E$13/12,B146-1,$E$7-1,-$C$18,$E$12,0))</f>
        <v>4852.2541584747587</v>
      </c>
      <c r="F146" s="131">
        <f t="shared" ref="F146:F209" si="20">IF(B146="","",SUM(D146:E146))</f>
        <v>5710.6570926423028</v>
      </c>
      <c r="G146" s="130">
        <f t="shared" ref="G146:G209" si="21">IF(B146="","",SUM(C146)-SUM(E146))</f>
        <v>338508.91950854316</v>
      </c>
    </row>
    <row r="147" spans="1:7" x14ac:dyDescent="0.25">
      <c r="A147" s="128">
        <f t="shared" ref="A147:A210" si="22">IF(B147="","",EDATE(A146,1))</f>
        <v>50100</v>
      </c>
      <c r="B147" s="129">
        <f t="shared" ref="B147:B210" si="23">IF(B146="","",IF(SUM(B146)+1&lt;=$E$7,SUM(B146)+1,""))</f>
        <v>131</v>
      </c>
      <c r="C147" s="130">
        <f t="shared" ref="C147:C210" si="24">IF(B147="","",G146)</f>
        <v>338508.91950854316</v>
      </c>
      <c r="D147" s="359">
        <f t="shared" si="18"/>
        <v>846.27229877135733</v>
      </c>
      <c r="E147" s="359">
        <f t="shared" si="19"/>
        <v>4864.3847938709459</v>
      </c>
      <c r="F147" s="131">
        <f t="shared" si="20"/>
        <v>5710.6570926423028</v>
      </c>
      <c r="G147" s="130">
        <f t="shared" si="21"/>
        <v>333644.53471467219</v>
      </c>
    </row>
    <row r="148" spans="1:7" x14ac:dyDescent="0.25">
      <c r="A148" s="128">
        <f t="shared" si="22"/>
        <v>50131</v>
      </c>
      <c r="B148" s="129">
        <f t="shared" si="23"/>
        <v>132</v>
      </c>
      <c r="C148" s="130">
        <f t="shared" si="24"/>
        <v>333644.53471467219</v>
      </c>
      <c r="D148" s="359">
        <f t="shared" si="18"/>
        <v>834.11133678667989</v>
      </c>
      <c r="E148" s="359">
        <f t="shared" si="19"/>
        <v>4876.5457558556227</v>
      </c>
      <c r="F148" s="131">
        <f t="shared" si="20"/>
        <v>5710.6570926423028</v>
      </c>
      <c r="G148" s="130">
        <f t="shared" si="21"/>
        <v>328767.98895881657</v>
      </c>
    </row>
    <row r="149" spans="1:7" x14ac:dyDescent="0.25">
      <c r="A149" s="128">
        <f t="shared" si="22"/>
        <v>50161</v>
      </c>
      <c r="B149" s="129">
        <f t="shared" si="23"/>
        <v>133</v>
      </c>
      <c r="C149" s="130">
        <f t="shared" si="24"/>
        <v>328767.98895881657</v>
      </c>
      <c r="D149" s="359">
        <f t="shared" si="18"/>
        <v>821.91997239704074</v>
      </c>
      <c r="E149" s="359">
        <f t="shared" si="19"/>
        <v>4888.7371202452614</v>
      </c>
      <c r="F149" s="131">
        <f t="shared" si="20"/>
        <v>5710.6570926423019</v>
      </c>
      <c r="G149" s="130">
        <f t="shared" si="21"/>
        <v>323879.25183857133</v>
      </c>
    </row>
    <row r="150" spans="1:7" x14ac:dyDescent="0.25">
      <c r="A150" s="128">
        <f t="shared" si="22"/>
        <v>50192</v>
      </c>
      <c r="B150" s="129">
        <f t="shared" si="23"/>
        <v>134</v>
      </c>
      <c r="C150" s="130">
        <f t="shared" si="24"/>
        <v>323879.25183857133</v>
      </c>
      <c r="D150" s="359">
        <f t="shared" si="18"/>
        <v>809.69812959642763</v>
      </c>
      <c r="E150" s="359">
        <f t="shared" si="19"/>
        <v>4900.958963045875</v>
      </c>
      <c r="F150" s="131">
        <f t="shared" si="20"/>
        <v>5710.6570926423028</v>
      </c>
      <c r="G150" s="130">
        <f t="shared" si="21"/>
        <v>318978.29287552548</v>
      </c>
    </row>
    <row r="151" spans="1:7" x14ac:dyDescent="0.25">
      <c r="A151" s="128">
        <f t="shared" si="22"/>
        <v>50222</v>
      </c>
      <c r="B151" s="129">
        <f t="shared" si="23"/>
        <v>135</v>
      </c>
      <c r="C151" s="130">
        <f t="shared" si="24"/>
        <v>318978.29287552548</v>
      </c>
      <c r="D151" s="359">
        <f t="shared" si="18"/>
        <v>797.44573218881283</v>
      </c>
      <c r="E151" s="359">
        <f t="shared" si="19"/>
        <v>4913.2113604534889</v>
      </c>
      <c r="F151" s="131">
        <f t="shared" si="20"/>
        <v>5710.6570926423019</v>
      </c>
      <c r="G151" s="130">
        <f t="shared" si="21"/>
        <v>314065.08151507197</v>
      </c>
    </row>
    <row r="152" spans="1:7" x14ac:dyDescent="0.25">
      <c r="A152" s="128">
        <f t="shared" si="22"/>
        <v>50253</v>
      </c>
      <c r="B152" s="129">
        <f t="shared" si="23"/>
        <v>136</v>
      </c>
      <c r="C152" s="130">
        <f t="shared" si="24"/>
        <v>314065.08151507197</v>
      </c>
      <c r="D152" s="359">
        <f t="shared" si="18"/>
        <v>785.16270378767933</v>
      </c>
      <c r="E152" s="359">
        <f t="shared" si="19"/>
        <v>4925.4943888546231</v>
      </c>
      <c r="F152" s="131">
        <f t="shared" si="20"/>
        <v>5710.6570926423028</v>
      </c>
      <c r="G152" s="130">
        <f t="shared" si="21"/>
        <v>309139.58712621738</v>
      </c>
    </row>
    <row r="153" spans="1:7" x14ac:dyDescent="0.25">
      <c r="A153" s="128">
        <f t="shared" si="22"/>
        <v>50284</v>
      </c>
      <c r="B153" s="129">
        <f t="shared" si="23"/>
        <v>137</v>
      </c>
      <c r="C153" s="130">
        <f t="shared" si="24"/>
        <v>309139.58712621738</v>
      </c>
      <c r="D153" s="359">
        <f t="shared" si="18"/>
        <v>772.84896781554278</v>
      </c>
      <c r="E153" s="359">
        <f t="shared" si="19"/>
        <v>4937.8081248267599</v>
      </c>
      <c r="F153" s="131">
        <f t="shared" si="20"/>
        <v>5710.6570926423028</v>
      </c>
      <c r="G153" s="130">
        <f t="shared" si="21"/>
        <v>304201.77900139062</v>
      </c>
    </row>
    <row r="154" spans="1:7" x14ac:dyDescent="0.25">
      <c r="A154" s="128">
        <f t="shared" si="22"/>
        <v>50314</v>
      </c>
      <c r="B154" s="129">
        <f t="shared" si="23"/>
        <v>138</v>
      </c>
      <c r="C154" s="130">
        <f t="shared" si="24"/>
        <v>304201.77900139062</v>
      </c>
      <c r="D154" s="359">
        <f t="shared" si="18"/>
        <v>760.50444750347583</v>
      </c>
      <c r="E154" s="359">
        <f t="shared" si="19"/>
        <v>4950.1526451388272</v>
      </c>
      <c r="F154" s="131">
        <f t="shared" si="20"/>
        <v>5710.6570926423028</v>
      </c>
      <c r="G154" s="130">
        <f t="shared" si="21"/>
        <v>299251.62635625177</v>
      </c>
    </row>
    <row r="155" spans="1:7" x14ac:dyDescent="0.25">
      <c r="A155" s="128">
        <f t="shared" si="22"/>
        <v>50345</v>
      </c>
      <c r="B155" s="129">
        <f t="shared" si="23"/>
        <v>139</v>
      </c>
      <c r="C155" s="130">
        <f t="shared" si="24"/>
        <v>299251.62635625177</v>
      </c>
      <c r="D155" s="359">
        <f t="shared" si="18"/>
        <v>748.12906589062868</v>
      </c>
      <c r="E155" s="359">
        <f t="shared" si="19"/>
        <v>4962.5280267516737</v>
      </c>
      <c r="F155" s="131">
        <f t="shared" si="20"/>
        <v>5710.6570926423028</v>
      </c>
      <c r="G155" s="130">
        <f t="shared" si="21"/>
        <v>294289.09832950012</v>
      </c>
    </row>
    <row r="156" spans="1:7" x14ac:dyDescent="0.25">
      <c r="A156" s="128">
        <f t="shared" si="22"/>
        <v>50375</v>
      </c>
      <c r="B156" s="129">
        <f t="shared" si="23"/>
        <v>140</v>
      </c>
      <c r="C156" s="130">
        <f t="shared" si="24"/>
        <v>294289.09832950012</v>
      </c>
      <c r="D156" s="359">
        <f t="shared" si="18"/>
        <v>735.72274582374939</v>
      </c>
      <c r="E156" s="359">
        <f t="shared" si="19"/>
        <v>4974.9343468185525</v>
      </c>
      <c r="F156" s="131">
        <f t="shared" si="20"/>
        <v>5710.6570926423019</v>
      </c>
      <c r="G156" s="130">
        <f t="shared" si="21"/>
        <v>289314.16398268158</v>
      </c>
    </row>
    <row r="157" spans="1:7" x14ac:dyDescent="0.25">
      <c r="A157" s="128">
        <f t="shared" si="22"/>
        <v>50406</v>
      </c>
      <c r="B157" s="129">
        <f t="shared" si="23"/>
        <v>141</v>
      </c>
      <c r="C157" s="130">
        <f t="shared" si="24"/>
        <v>289314.16398268158</v>
      </c>
      <c r="D157" s="359">
        <f t="shared" si="18"/>
        <v>723.28540995670312</v>
      </c>
      <c r="E157" s="359">
        <f t="shared" si="19"/>
        <v>4987.3716826855989</v>
      </c>
      <c r="F157" s="131">
        <f t="shared" si="20"/>
        <v>5710.6570926423019</v>
      </c>
      <c r="G157" s="130">
        <f t="shared" si="21"/>
        <v>284326.79229999596</v>
      </c>
    </row>
    <row r="158" spans="1:7" x14ac:dyDescent="0.25">
      <c r="A158" s="128">
        <f t="shared" si="22"/>
        <v>50437</v>
      </c>
      <c r="B158" s="129">
        <f t="shared" si="23"/>
        <v>142</v>
      </c>
      <c r="C158" s="130">
        <f t="shared" si="24"/>
        <v>284326.79229999596</v>
      </c>
      <c r="D158" s="359">
        <f t="shared" si="18"/>
        <v>710.81698074998917</v>
      </c>
      <c r="E158" s="359">
        <f t="shared" si="19"/>
        <v>4999.840111892313</v>
      </c>
      <c r="F158" s="131">
        <f t="shared" si="20"/>
        <v>5710.6570926423019</v>
      </c>
      <c r="G158" s="130">
        <f t="shared" si="21"/>
        <v>279326.95218810363</v>
      </c>
    </row>
    <row r="159" spans="1:7" x14ac:dyDescent="0.25">
      <c r="A159" s="128">
        <f t="shared" si="22"/>
        <v>50465</v>
      </c>
      <c r="B159" s="129">
        <f t="shared" si="23"/>
        <v>143</v>
      </c>
      <c r="C159" s="130">
        <f t="shared" si="24"/>
        <v>279326.95218810363</v>
      </c>
      <c r="D159" s="359">
        <f t="shared" si="18"/>
        <v>698.3173804702584</v>
      </c>
      <c r="E159" s="359">
        <f t="shared" si="19"/>
        <v>5012.3397121720445</v>
      </c>
      <c r="F159" s="131">
        <f t="shared" si="20"/>
        <v>5710.6570926423028</v>
      </c>
      <c r="G159" s="130">
        <f t="shared" si="21"/>
        <v>274314.61247593159</v>
      </c>
    </row>
    <row r="160" spans="1:7" x14ac:dyDescent="0.25">
      <c r="A160" s="128">
        <f t="shared" si="22"/>
        <v>50496</v>
      </c>
      <c r="B160" s="129">
        <f t="shared" si="23"/>
        <v>144</v>
      </c>
      <c r="C160" s="130">
        <f t="shared" si="24"/>
        <v>274314.61247593159</v>
      </c>
      <c r="D160" s="359">
        <f t="shared" si="18"/>
        <v>685.78653118982822</v>
      </c>
      <c r="E160" s="359">
        <f t="shared" si="19"/>
        <v>5024.8705614524742</v>
      </c>
      <c r="F160" s="131">
        <f t="shared" si="20"/>
        <v>5710.6570926423028</v>
      </c>
      <c r="G160" s="130">
        <f t="shared" si="21"/>
        <v>269289.74191447912</v>
      </c>
    </row>
    <row r="161" spans="1:7" x14ac:dyDescent="0.25">
      <c r="A161" s="128">
        <f t="shared" si="22"/>
        <v>50526</v>
      </c>
      <c r="B161" s="129">
        <f t="shared" si="23"/>
        <v>145</v>
      </c>
      <c r="C161" s="130">
        <f t="shared" si="24"/>
        <v>269289.74191447912</v>
      </c>
      <c r="D161" s="359">
        <f t="shared" si="18"/>
        <v>673.22435478619695</v>
      </c>
      <c r="E161" s="359">
        <f t="shared" si="19"/>
        <v>5037.4327378561056</v>
      </c>
      <c r="F161" s="131">
        <f t="shared" si="20"/>
        <v>5710.6570926423028</v>
      </c>
      <c r="G161" s="130">
        <f t="shared" si="21"/>
        <v>264252.30917662301</v>
      </c>
    </row>
    <row r="162" spans="1:7" x14ac:dyDescent="0.25">
      <c r="A162" s="128">
        <f t="shared" si="22"/>
        <v>50557</v>
      </c>
      <c r="B162" s="129">
        <f t="shared" si="23"/>
        <v>146</v>
      </c>
      <c r="C162" s="130">
        <f t="shared" si="24"/>
        <v>264252.30917662301</v>
      </c>
      <c r="D162" s="359">
        <f t="shared" si="18"/>
        <v>660.63077294155664</v>
      </c>
      <c r="E162" s="359">
        <f t="shared" si="19"/>
        <v>5050.0263197007453</v>
      </c>
      <c r="F162" s="131">
        <f t="shared" si="20"/>
        <v>5710.6570926423019</v>
      </c>
      <c r="G162" s="130">
        <f t="shared" si="21"/>
        <v>259202.28285692225</v>
      </c>
    </row>
    <row r="163" spans="1:7" x14ac:dyDescent="0.25">
      <c r="A163" s="128">
        <f t="shared" si="22"/>
        <v>50587</v>
      </c>
      <c r="B163" s="129">
        <f t="shared" si="23"/>
        <v>147</v>
      </c>
      <c r="C163" s="130">
        <f t="shared" si="24"/>
        <v>259202.28285692225</v>
      </c>
      <c r="D163" s="359">
        <f t="shared" si="18"/>
        <v>648.0057071423048</v>
      </c>
      <c r="E163" s="359">
        <f t="shared" si="19"/>
        <v>5062.6513854999966</v>
      </c>
      <c r="F163" s="131">
        <f t="shared" si="20"/>
        <v>5710.657092642301</v>
      </c>
      <c r="G163" s="130">
        <f t="shared" si="21"/>
        <v>254139.63147142224</v>
      </c>
    </row>
    <row r="164" spans="1:7" x14ac:dyDescent="0.25">
      <c r="A164" s="128">
        <f t="shared" si="22"/>
        <v>50618</v>
      </c>
      <c r="B164" s="129">
        <f t="shared" si="23"/>
        <v>148</v>
      </c>
      <c r="C164" s="130">
        <f t="shared" si="24"/>
        <v>254139.63147142224</v>
      </c>
      <c r="D164" s="359">
        <f t="shared" si="18"/>
        <v>635.34907867855486</v>
      </c>
      <c r="E164" s="359">
        <f t="shared" si="19"/>
        <v>5075.3080139637468</v>
      </c>
      <c r="F164" s="131">
        <f t="shared" si="20"/>
        <v>5710.6570926423019</v>
      </c>
      <c r="G164" s="130">
        <f t="shared" si="21"/>
        <v>249064.32345745849</v>
      </c>
    </row>
    <row r="165" spans="1:7" x14ac:dyDescent="0.25">
      <c r="A165" s="128">
        <f t="shared" si="22"/>
        <v>50649</v>
      </c>
      <c r="B165" s="129">
        <f t="shared" si="23"/>
        <v>149</v>
      </c>
      <c r="C165" s="130">
        <f t="shared" si="24"/>
        <v>249064.32345745849</v>
      </c>
      <c r="D165" s="359">
        <f t="shared" si="18"/>
        <v>622.66080864364562</v>
      </c>
      <c r="E165" s="359">
        <f t="shared" si="19"/>
        <v>5087.9962839986574</v>
      </c>
      <c r="F165" s="131">
        <f t="shared" si="20"/>
        <v>5710.6570926423028</v>
      </c>
      <c r="G165" s="130">
        <f t="shared" si="21"/>
        <v>243976.32717345984</v>
      </c>
    </row>
    <row r="166" spans="1:7" x14ac:dyDescent="0.25">
      <c r="A166" s="128">
        <f t="shared" si="22"/>
        <v>50679</v>
      </c>
      <c r="B166" s="129">
        <f t="shared" si="23"/>
        <v>150</v>
      </c>
      <c r="C166" s="130">
        <f t="shared" si="24"/>
        <v>243976.32717345984</v>
      </c>
      <c r="D166" s="359">
        <f t="shared" si="18"/>
        <v>609.94081793364887</v>
      </c>
      <c r="E166" s="359">
        <f t="shared" si="19"/>
        <v>5100.7162747086531</v>
      </c>
      <c r="F166" s="131">
        <f t="shared" si="20"/>
        <v>5710.6570926423019</v>
      </c>
      <c r="G166" s="130">
        <f t="shared" si="21"/>
        <v>238875.61089875118</v>
      </c>
    </row>
    <row r="167" spans="1:7" x14ac:dyDescent="0.25">
      <c r="A167" s="128">
        <f t="shared" si="22"/>
        <v>50710</v>
      </c>
      <c r="B167" s="129">
        <f t="shared" si="23"/>
        <v>151</v>
      </c>
      <c r="C167" s="130">
        <f t="shared" si="24"/>
        <v>238875.61089875118</v>
      </c>
      <c r="D167" s="359">
        <f t="shared" si="18"/>
        <v>597.18902724687712</v>
      </c>
      <c r="E167" s="359">
        <f t="shared" si="19"/>
        <v>5113.4680653954256</v>
      </c>
      <c r="F167" s="131">
        <f t="shared" si="20"/>
        <v>5710.6570926423028</v>
      </c>
      <c r="G167" s="130">
        <f t="shared" si="21"/>
        <v>233762.14283335576</v>
      </c>
    </row>
    <row r="168" spans="1:7" x14ac:dyDescent="0.25">
      <c r="A168" s="128">
        <f t="shared" si="22"/>
        <v>50740</v>
      </c>
      <c r="B168" s="129">
        <f t="shared" si="23"/>
        <v>152</v>
      </c>
      <c r="C168" s="130">
        <f t="shared" si="24"/>
        <v>233762.14283335576</v>
      </c>
      <c r="D168" s="359">
        <f t="shared" si="18"/>
        <v>584.40535708338871</v>
      </c>
      <c r="E168" s="359">
        <f t="shared" si="19"/>
        <v>5126.2517355589134</v>
      </c>
      <c r="F168" s="131">
        <f t="shared" si="20"/>
        <v>5710.6570926423019</v>
      </c>
      <c r="G168" s="130">
        <f t="shared" si="21"/>
        <v>228635.89109779685</v>
      </c>
    </row>
    <row r="169" spans="1:7" x14ac:dyDescent="0.25">
      <c r="A169" s="128">
        <f t="shared" si="22"/>
        <v>50771</v>
      </c>
      <c r="B169" s="129">
        <f t="shared" si="23"/>
        <v>153</v>
      </c>
      <c r="C169" s="130">
        <f t="shared" si="24"/>
        <v>228635.89109779685</v>
      </c>
      <c r="D169" s="359">
        <f t="shared" si="18"/>
        <v>571.58972774449137</v>
      </c>
      <c r="E169" s="359">
        <f t="shared" si="19"/>
        <v>5139.0673648978109</v>
      </c>
      <c r="F169" s="131">
        <f t="shared" si="20"/>
        <v>5710.6570926423019</v>
      </c>
      <c r="G169" s="130">
        <f t="shared" si="21"/>
        <v>223496.82373289904</v>
      </c>
    </row>
    <row r="170" spans="1:7" x14ac:dyDescent="0.25">
      <c r="A170" s="128">
        <f t="shared" si="22"/>
        <v>50802</v>
      </c>
      <c r="B170" s="129">
        <f t="shared" si="23"/>
        <v>154</v>
      </c>
      <c r="C170" s="130">
        <f t="shared" si="24"/>
        <v>223496.82373289904</v>
      </c>
      <c r="D170" s="359">
        <f t="shared" si="18"/>
        <v>558.74205933224675</v>
      </c>
      <c r="E170" s="359">
        <f t="shared" si="19"/>
        <v>5151.9150333100552</v>
      </c>
      <c r="F170" s="131">
        <f t="shared" si="20"/>
        <v>5710.6570926423019</v>
      </c>
      <c r="G170" s="130">
        <f t="shared" si="21"/>
        <v>218344.90869958897</v>
      </c>
    </row>
    <row r="171" spans="1:7" x14ac:dyDescent="0.25">
      <c r="A171" s="128">
        <f t="shared" si="22"/>
        <v>50830</v>
      </c>
      <c r="B171" s="129">
        <f t="shared" si="23"/>
        <v>155</v>
      </c>
      <c r="C171" s="130">
        <f t="shared" si="24"/>
        <v>218344.90869958897</v>
      </c>
      <c r="D171" s="359">
        <f t="shared" si="18"/>
        <v>545.86227174897169</v>
      </c>
      <c r="E171" s="359">
        <f t="shared" si="19"/>
        <v>5164.7948208933303</v>
      </c>
      <c r="F171" s="131">
        <f t="shared" si="20"/>
        <v>5710.6570926423019</v>
      </c>
      <c r="G171" s="130">
        <f t="shared" si="21"/>
        <v>213180.11387869564</v>
      </c>
    </row>
    <row r="172" spans="1:7" x14ac:dyDescent="0.25">
      <c r="A172" s="128">
        <f t="shared" si="22"/>
        <v>50861</v>
      </c>
      <c r="B172" s="129">
        <f t="shared" si="23"/>
        <v>156</v>
      </c>
      <c r="C172" s="130">
        <f t="shared" si="24"/>
        <v>213180.11387869564</v>
      </c>
      <c r="D172" s="359">
        <f t="shared" si="18"/>
        <v>532.95028469673844</v>
      </c>
      <c r="E172" s="359">
        <f t="shared" si="19"/>
        <v>5177.7068079455639</v>
      </c>
      <c r="F172" s="131">
        <f t="shared" si="20"/>
        <v>5710.6570926423028</v>
      </c>
      <c r="G172" s="130">
        <f t="shared" si="21"/>
        <v>208002.40707075008</v>
      </c>
    </row>
    <row r="173" spans="1:7" x14ac:dyDescent="0.25">
      <c r="A173" s="128">
        <f t="shared" si="22"/>
        <v>50891</v>
      </c>
      <c r="B173" s="129">
        <f t="shared" si="23"/>
        <v>157</v>
      </c>
      <c r="C173" s="130">
        <f t="shared" si="24"/>
        <v>208002.40707075008</v>
      </c>
      <c r="D173" s="359">
        <f t="shared" si="18"/>
        <v>520.00601767687442</v>
      </c>
      <c r="E173" s="359">
        <f t="shared" si="19"/>
        <v>5190.6510749654271</v>
      </c>
      <c r="F173" s="131">
        <f t="shared" si="20"/>
        <v>5710.6570926423019</v>
      </c>
      <c r="G173" s="130">
        <f t="shared" si="21"/>
        <v>202811.75599578465</v>
      </c>
    </row>
    <row r="174" spans="1:7" x14ac:dyDescent="0.25">
      <c r="A174" s="128">
        <f t="shared" si="22"/>
        <v>50922</v>
      </c>
      <c r="B174" s="129">
        <f t="shared" si="23"/>
        <v>158</v>
      </c>
      <c r="C174" s="130">
        <f t="shared" si="24"/>
        <v>202811.75599578465</v>
      </c>
      <c r="D174" s="359">
        <f t="shared" si="18"/>
        <v>507.02938998946092</v>
      </c>
      <c r="E174" s="359">
        <f t="shared" si="19"/>
        <v>5203.6277026528414</v>
      </c>
      <c r="F174" s="131">
        <f t="shared" si="20"/>
        <v>5710.6570926423028</v>
      </c>
      <c r="G174" s="130">
        <f t="shared" si="21"/>
        <v>197608.1282931318</v>
      </c>
    </row>
    <row r="175" spans="1:7" x14ac:dyDescent="0.25">
      <c r="A175" s="128">
        <f t="shared" si="22"/>
        <v>50952</v>
      </c>
      <c r="B175" s="129">
        <f t="shared" si="23"/>
        <v>159</v>
      </c>
      <c r="C175" s="130">
        <f t="shared" si="24"/>
        <v>197608.1282931318</v>
      </c>
      <c r="D175" s="359">
        <f t="shared" si="18"/>
        <v>494.02032073282879</v>
      </c>
      <c r="E175" s="359">
        <f t="shared" si="19"/>
        <v>5216.6367719094733</v>
      </c>
      <c r="F175" s="131">
        <f t="shared" si="20"/>
        <v>5710.6570926423019</v>
      </c>
      <c r="G175" s="130">
        <f t="shared" si="21"/>
        <v>192391.49152122231</v>
      </c>
    </row>
    <row r="176" spans="1:7" x14ac:dyDescent="0.25">
      <c r="A176" s="128">
        <f t="shared" si="22"/>
        <v>50983</v>
      </c>
      <c r="B176" s="129">
        <f t="shared" si="23"/>
        <v>160</v>
      </c>
      <c r="C176" s="130">
        <f t="shared" si="24"/>
        <v>192391.49152122231</v>
      </c>
      <c r="D176" s="359">
        <f t="shared" si="18"/>
        <v>480.97872880305505</v>
      </c>
      <c r="E176" s="359">
        <f t="shared" si="19"/>
        <v>5229.678363839248</v>
      </c>
      <c r="F176" s="131">
        <f t="shared" si="20"/>
        <v>5710.6570926423028</v>
      </c>
      <c r="G176" s="130">
        <f t="shared" si="21"/>
        <v>187161.81315738306</v>
      </c>
    </row>
    <row r="177" spans="1:7" x14ac:dyDescent="0.25">
      <c r="A177" s="128">
        <f t="shared" si="22"/>
        <v>51014</v>
      </c>
      <c r="B177" s="129">
        <f t="shared" si="23"/>
        <v>161</v>
      </c>
      <c r="C177" s="130">
        <f t="shared" si="24"/>
        <v>187161.81315738306</v>
      </c>
      <c r="D177" s="359">
        <f t="shared" si="18"/>
        <v>467.90453289345692</v>
      </c>
      <c r="E177" s="359">
        <f t="shared" si="19"/>
        <v>5242.7525597488448</v>
      </c>
      <c r="F177" s="131">
        <f t="shared" si="20"/>
        <v>5710.6570926423019</v>
      </c>
      <c r="G177" s="130">
        <f t="shared" si="21"/>
        <v>181919.0605976342</v>
      </c>
    </row>
    <row r="178" spans="1:7" x14ac:dyDescent="0.25">
      <c r="A178" s="128">
        <f t="shared" si="22"/>
        <v>51044</v>
      </c>
      <c r="B178" s="129">
        <f t="shared" si="23"/>
        <v>162</v>
      </c>
      <c r="C178" s="130">
        <f t="shared" si="24"/>
        <v>181919.0605976342</v>
      </c>
      <c r="D178" s="359">
        <f t="shared" ref="D178:D204" si="25">IF(B178="","",IPMT($E$13/12,B178-1,$E$7-1,-$C$18,$E$12,0))</f>
        <v>454.79765149408485</v>
      </c>
      <c r="E178" s="359">
        <f t="shared" ref="E178:E205" si="26">IF(B178="","",PPMT($E$13/12,B178-1,$E$7-1,-$C$18,$E$12,0))</f>
        <v>5255.8594411482172</v>
      </c>
      <c r="F178" s="131">
        <f t="shared" si="20"/>
        <v>5710.6570926423019</v>
      </c>
      <c r="G178" s="130">
        <f t="shared" si="21"/>
        <v>176663.201156486</v>
      </c>
    </row>
    <row r="179" spans="1:7" x14ac:dyDescent="0.25">
      <c r="A179" s="128">
        <f t="shared" si="22"/>
        <v>51075</v>
      </c>
      <c r="B179" s="129">
        <f t="shared" si="23"/>
        <v>163</v>
      </c>
      <c r="C179" s="130">
        <f t="shared" si="24"/>
        <v>176663.201156486</v>
      </c>
      <c r="D179" s="359">
        <f t="shared" si="25"/>
        <v>441.65800289121438</v>
      </c>
      <c r="E179" s="359">
        <f t="shared" si="26"/>
        <v>5268.9990897510879</v>
      </c>
      <c r="F179" s="131">
        <f t="shared" si="20"/>
        <v>5710.6570926423019</v>
      </c>
      <c r="G179" s="130">
        <f t="shared" si="21"/>
        <v>171394.2020667349</v>
      </c>
    </row>
    <row r="180" spans="1:7" x14ac:dyDescent="0.25">
      <c r="A180" s="128">
        <f t="shared" si="22"/>
        <v>51105</v>
      </c>
      <c r="B180" s="129">
        <f t="shared" si="23"/>
        <v>164</v>
      </c>
      <c r="C180" s="130">
        <f t="shared" si="24"/>
        <v>171394.2020667349</v>
      </c>
      <c r="D180" s="359">
        <f t="shared" si="25"/>
        <v>428.48550516683662</v>
      </c>
      <c r="E180" s="359">
        <f t="shared" si="26"/>
        <v>5282.1715874754664</v>
      </c>
      <c r="F180" s="131">
        <f t="shared" si="20"/>
        <v>5710.6570926423028</v>
      </c>
      <c r="G180" s="130">
        <f t="shared" si="21"/>
        <v>166112.03047925944</v>
      </c>
    </row>
    <row r="181" spans="1:7" x14ac:dyDescent="0.25">
      <c r="A181" s="128">
        <f t="shared" si="22"/>
        <v>51136</v>
      </c>
      <c r="B181" s="129">
        <f t="shared" si="23"/>
        <v>165</v>
      </c>
      <c r="C181" s="130">
        <f t="shared" si="24"/>
        <v>166112.03047925944</v>
      </c>
      <c r="D181" s="359">
        <f t="shared" si="25"/>
        <v>415.28007619814798</v>
      </c>
      <c r="E181" s="359">
        <f t="shared" si="26"/>
        <v>5295.3770164441539</v>
      </c>
      <c r="F181" s="131">
        <f t="shared" si="20"/>
        <v>5710.6570926423019</v>
      </c>
      <c r="G181" s="130">
        <f t="shared" si="21"/>
        <v>160816.65346281527</v>
      </c>
    </row>
    <row r="182" spans="1:7" x14ac:dyDescent="0.25">
      <c r="A182" s="128">
        <f t="shared" si="22"/>
        <v>51167</v>
      </c>
      <c r="B182" s="129">
        <f t="shared" si="23"/>
        <v>166</v>
      </c>
      <c r="C182" s="130">
        <f t="shared" si="24"/>
        <v>160816.65346281527</v>
      </c>
      <c r="D182" s="359">
        <f t="shared" si="25"/>
        <v>402.04163365703755</v>
      </c>
      <c r="E182" s="359">
        <f t="shared" si="26"/>
        <v>5308.6154589852649</v>
      </c>
      <c r="F182" s="131">
        <f t="shared" si="20"/>
        <v>5710.6570926423028</v>
      </c>
      <c r="G182" s="130">
        <f t="shared" si="21"/>
        <v>155508.03800383001</v>
      </c>
    </row>
    <row r="183" spans="1:7" x14ac:dyDescent="0.25">
      <c r="A183" s="128">
        <f t="shared" si="22"/>
        <v>51196</v>
      </c>
      <c r="B183" s="129">
        <f t="shared" si="23"/>
        <v>167</v>
      </c>
      <c r="C183" s="130">
        <f t="shared" si="24"/>
        <v>155508.03800383001</v>
      </c>
      <c r="D183" s="359">
        <f t="shared" si="25"/>
        <v>388.77009500957445</v>
      </c>
      <c r="E183" s="359">
        <f t="shared" si="26"/>
        <v>5321.8869976327278</v>
      </c>
      <c r="F183" s="131">
        <f t="shared" si="20"/>
        <v>5710.6570926423019</v>
      </c>
      <c r="G183" s="130">
        <f t="shared" si="21"/>
        <v>150186.15100619727</v>
      </c>
    </row>
    <row r="184" spans="1:7" x14ac:dyDescent="0.25">
      <c r="A184" s="128">
        <f t="shared" si="22"/>
        <v>51227</v>
      </c>
      <c r="B184" s="129">
        <f t="shared" si="23"/>
        <v>168</v>
      </c>
      <c r="C184" s="130">
        <f t="shared" si="24"/>
        <v>150186.15100619727</v>
      </c>
      <c r="D184" s="359">
        <f t="shared" si="25"/>
        <v>375.46537751549261</v>
      </c>
      <c r="E184" s="359">
        <f t="shared" si="26"/>
        <v>5335.1917151268099</v>
      </c>
      <c r="F184" s="131">
        <f t="shared" si="20"/>
        <v>5710.6570926423028</v>
      </c>
      <c r="G184" s="130">
        <f t="shared" si="21"/>
        <v>144850.95929107047</v>
      </c>
    </row>
    <row r="185" spans="1:7" x14ac:dyDescent="0.25">
      <c r="A185" s="128">
        <f t="shared" si="22"/>
        <v>51257</v>
      </c>
      <c r="B185" s="129">
        <f t="shared" si="23"/>
        <v>169</v>
      </c>
      <c r="C185" s="130">
        <f t="shared" si="24"/>
        <v>144850.95929107047</v>
      </c>
      <c r="D185" s="359">
        <f t="shared" si="25"/>
        <v>362.1273982276756</v>
      </c>
      <c r="E185" s="359">
        <f t="shared" si="26"/>
        <v>5348.5296944146266</v>
      </c>
      <c r="F185" s="131">
        <f t="shared" si="20"/>
        <v>5710.6570926423019</v>
      </c>
      <c r="G185" s="130">
        <f t="shared" si="21"/>
        <v>139502.42959665583</v>
      </c>
    </row>
    <row r="186" spans="1:7" x14ac:dyDescent="0.25">
      <c r="A186" s="128">
        <f t="shared" si="22"/>
        <v>51288</v>
      </c>
      <c r="B186" s="129">
        <f t="shared" si="23"/>
        <v>170</v>
      </c>
      <c r="C186" s="130">
        <f t="shared" si="24"/>
        <v>139502.42959665583</v>
      </c>
      <c r="D186" s="359">
        <f t="shared" si="25"/>
        <v>348.75607399163897</v>
      </c>
      <c r="E186" s="359">
        <f t="shared" si="26"/>
        <v>5361.901018650663</v>
      </c>
      <c r="F186" s="131">
        <f t="shared" si="20"/>
        <v>5710.6570926423019</v>
      </c>
      <c r="G186" s="130">
        <f t="shared" si="21"/>
        <v>134140.52857800518</v>
      </c>
    </row>
    <row r="187" spans="1:7" x14ac:dyDescent="0.25">
      <c r="A187" s="128">
        <f t="shared" si="22"/>
        <v>51318</v>
      </c>
      <c r="B187" s="129">
        <f t="shared" si="23"/>
        <v>171</v>
      </c>
      <c r="C187" s="130">
        <f t="shared" si="24"/>
        <v>134140.52857800518</v>
      </c>
      <c r="D187" s="359">
        <f t="shared" si="25"/>
        <v>335.35132144501227</v>
      </c>
      <c r="E187" s="359">
        <f t="shared" si="26"/>
        <v>5375.3057711972906</v>
      </c>
      <c r="F187" s="131">
        <f t="shared" si="20"/>
        <v>5710.6570926423028</v>
      </c>
      <c r="G187" s="130">
        <f t="shared" si="21"/>
        <v>128765.22280680788</v>
      </c>
    </row>
    <row r="188" spans="1:7" x14ac:dyDescent="0.25">
      <c r="A188" s="128">
        <f t="shared" si="22"/>
        <v>51349</v>
      </c>
      <c r="B188" s="129">
        <f t="shared" si="23"/>
        <v>172</v>
      </c>
      <c r="C188" s="130">
        <f t="shared" si="24"/>
        <v>128765.22280680788</v>
      </c>
      <c r="D188" s="359">
        <f t="shared" si="25"/>
        <v>321.91305701701907</v>
      </c>
      <c r="E188" s="359">
        <f t="shared" si="26"/>
        <v>5388.7440356252837</v>
      </c>
      <c r="F188" s="131">
        <f t="shared" si="20"/>
        <v>5710.6570926423028</v>
      </c>
      <c r="G188" s="130">
        <f t="shared" si="21"/>
        <v>123376.47877118261</v>
      </c>
    </row>
    <row r="189" spans="1:7" x14ac:dyDescent="0.25">
      <c r="A189" s="128">
        <f t="shared" si="22"/>
        <v>51380</v>
      </c>
      <c r="B189" s="129">
        <f t="shared" si="23"/>
        <v>173</v>
      </c>
      <c r="C189" s="130">
        <f t="shared" si="24"/>
        <v>123376.47877118261</v>
      </c>
      <c r="D189" s="359">
        <f t="shared" si="25"/>
        <v>308.44119692795584</v>
      </c>
      <c r="E189" s="359">
        <f t="shared" si="26"/>
        <v>5402.2158957143465</v>
      </c>
      <c r="F189" s="131">
        <f t="shared" si="20"/>
        <v>5710.6570926423028</v>
      </c>
      <c r="G189" s="130">
        <f t="shared" si="21"/>
        <v>117974.26287546827</v>
      </c>
    </row>
    <row r="190" spans="1:7" x14ac:dyDescent="0.25">
      <c r="A190" s="128">
        <f t="shared" si="22"/>
        <v>51410</v>
      </c>
      <c r="B190" s="129">
        <f t="shared" si="23"/>
        <v>174</v>
      </c>
      <c r="C190" s="130">
        <f t="shared" si="24"/>
        <v>117974.26287546827</v>
      </c>
      <c r="D190" s="359">
        <f t="shared" si="25"/>
        <v>294.93565718867001</v>
      </c>
      <c r="E190" s="359">
        <f t="shared" si="26"/>
        <v>5415.7214354536327</v>
      </c>
      <c r="F190" s="131">
        <f t="shared" si="20"/>
        <v>5710.6570926423028</v>
      </c>
      <c r="G190" s="130">
        <f t="shared" si="21"/>
        <v>112558.54144001464</v>
      </c>
    </row>
    <row r="191" spans="1:7" x14ac:dyDescent="0.25">
      <c r="A191" s="128">
        <f t="shared" si="22"/>
        <v>51441</v>
      </c>
      <c r="B191" s="129">
        <f t="shared" si="23"/>
        <v>175</v>
      </c>
      <c r="C191" s="130">
        <f t="shared" si="24"/>
        <v>112558.54144001464</v>
      </c>
      <c r="D191" s="359">
        <f t="shared" si="25"/>
        <v>281.39635360003592</v>
      </c>
      <c r="E191" s="359">
        <f t="shared" si="26"/>
        <v>5429.2607390422663</v>
      </c>
      <c r="F191" s="131">
        <f t="shared" si="20"/>
        <v>5710.6570926423019</v>
      </c>
      <c r="G191" s="130">
        <f t="shared" si="21"/>
        <v>107129.28070097238</v>
      </c>
    </row>
    <row r="192" spans="1:7" x14ac:dyDescent="0.25">
      <c r="A192" s="128">
        <f t="shared" si="22"/>
        <v>51471</v>
      </c>
      <c r="B192" s="129">
        <f t="shared" si="23"/>
        <v>176</v>
      </c>
      <c r="C192" s="130">
        <f t="shared" si="24"/>
        <v>107129.28070097238</v>
      </c>
      <c r="D192" s="359">
        <f t="shared" si="25"/>
        <v>267.82320175243024</v>
      </c>
      <c r="E192" s="359">
        <f t="shared" si="26"/>
        <v>5442.8338908898722</v>
      </c>
      <c r="F192" s="131">
        <f t="shared" si="20"/>
        <v>5710.6570926423028</v>
      </c>
      <c r="G192" s="130">
        <f t="shared" si="21"/>
        <v>101686.4468100825</v>
      </c>
    </row>
    <row r="193" spans="1:7" x14ac:dyDescent="0.25">
      <c r="A193" s="128">
        <f t="shared" si="22"/>
        <v>51502</v>
      </c>
      <c r="B193" s="129">
        <f t="shared" si="23"/>
        <v>177</v>
      </c>
      <c r="C193" s="130">
        <f t="shared" si="24"/>
        <v>101686.4468100825</v>
      </c>
      <c r="D193" s="359">
        <f t="shared" si="25"/>
        <v>254.21611702520556</v>
      </c>
      <c r="E193" s="359">
        <f t="shared" si="26"/>
        <v>5456.4409756170971</v>
      </c>
      <c r="F193" s="131">
        <f t="shared" si="20"/>
        <v>5710.6570926423028</v>
      </c>
      <c r="G193" s="130">
        <f t="shared" si="21"/>
        <v>96230.00583446541</v>
      </c>
    </row>
    <row r="194" spans="1:7" x14ac:dyDescent="0.25">
      <c r="A194" s="128">
        <f t="shared" si="22"/>
        <v>51533</v>
      </c>
      <c r="B194" s="129">
        <f t="shared" si="23"/>
        <v>178</v>
      </c>
      <c r="C194" s="130">
        <f t="shared" si="24"/>
        <v>96230.00583446541</v>
      </c>
      <c r="D194" s="359">
        <f t="shared" si="25"/>
        <v>240.57501458616284</v>
      </c>
      <c r="E194" s="359">
        <f t="shared" si="26"/>
        <v>5470.0820780561398</v>
      </c>
      <c r="F194" s="131">
        <f t="shared" si="20"/>
        <v>5710.6570926423028</v>
      </c>
      <c r="G194" s="130">
        <f t="shared" si="21"/>
        <v>90759.923756409276</v>
      </c>
    </row>
    <row r="195" spans="1:7" x14ac:dyDescent="0.25">
      <c r="A195" s="128">
        <f t="shared" si="22"/>
        <v>51561</v>
      </c>
      <c r="B195" s="129">
        <f t="shared" si="23"/>
        <v>179</v>
      </c>
      <c r="C195" s="130">
        <f t="shared" si="24"/>
        <v>90759.923756409276</v>
      </c>
      <c r="D195" s="359">
        <f t="shared" si="25"/>
        <v>226.89980939102247</v>
      </c>
      <c r="E195" s="359">
        <f t="shared" si="26"/>
        <v>5483.7572832512797</v>
      </c>
      <c r="F195" s="131">
        <f t="shared" si="20"/>
        <v>5710.6570926423019</v>
      </c>
      <c r="G195" s="130">
        <f t="shared" si="21"/>
        <v>85276.166473157995</v>
      </c>
    </row>
    <row r="196" spans="1:7" x14ac:dyDescent="0.25">
      <c r="A196" s="128">
        <f t="shared" si="22"/>
        <v>51592</v>
      </c>
      <c r="B196" s="129">
        <f t="shared" si="23"/>
        <v>180</v>
      </c>
      <c r="C196" s="130">
        <f t="shared" si="24"/>
        <v>85276.166473157995</v>
      </c>
      <c r="D196" s="359">
        <f t="shared" si="25"/>
        <v>213.1904161828943</v>
      </c>
      <c r="E196" s="359">
        <f t="shared" si="26"/>
        <v>5497.4666764594076</v>
      </c>
      <c r="F196" s="131">
        <f t="shared" si="20"/>
        <v>5710.6570926423019</v>
      </c>
      <c r="G196" s="130">
        <f t="shared" si="21"/>
        <v>79778.69979669858</v>
      </c>
    </row>
    <row r="197" spans="1:7" x14ac:dyDescent="0.25">
      <c r="A197" s="128">
        <f t="shared" si="22"/>
        <v>51622</v>
      </c>
      <c r="B197" s="129">
        <f t="shared" si="23"/>
        <v>181</v>
      </c>
      <c r="C197" s="130">
        <f t="shared" si="24"/>
        <v>79778.69979669858</v>
      </c>
      <c r="D197" s="359">
        <f t="shared" si="25"/>
        <v>199.44674949174572</v>
      </c>
      <c r="E197" s="359">
        <f t="shared" si="26"/>
        <v>5511.2103431505557</v>
      </c>
      <c r="F197" s="131">
        <f t="shared" si="20"/>
        <v>5710.657092642301</v>
      </c>
      <c r="G197" s="130">
        <f t="shared" si="21"/>
        <v>74267.489453548027</v>
      </c>
    </row>
    <row r="198" spans="1:7" x14ac:dyDescent="0.25">
      <c r="A198" s="128">
        <f t="shared" si="22"/>
        <v>51653</v>
      </c>
      <c r="B198" s="129">
        <f t="shared" si="23"/>
        <v>182</v>
      </c>
      <c r="C198" s="130">
        <f t="shared" si="24"/>
        <v>74267.489453548027</v>
      </c>
      <c r="D198" s="359">
        <f t="shared" si="25"/>
        <v>185.66872363386938</v>
      </c>
      <c r="E198" s="359">
        <f t="shared" si="26"/>
        <v>5524.9883690084334</v>
      </c>
      <c r="F198" s="131">
        <f t="shared" si="20"/>
        <v>5710.6570926423028</v>
      </c>
      <c r="G198" s="130">
        <f t="shared" si="21"/>
        <v>68742.501084539588</v>
      </c>
    </row>
    <row r="199" spans="1:7" x14ac:dyDescent="0.25">
      <c r="A199" s="128">
        <f t="shared" si="22"/>
        <v>51683</v>
      </c>
      <c r="B199" s="129">
        <f t="shared" si="23"/>
        <v>183</v>
      </c>
      <c r="C199" s="130">
        <f t="shared" si="24"/>
        <v>68742.501084539588</v>
      </c>
      <c r="D199" s="359">
        <f t="shared" si="25"/>
        <v>171.85625271134828</v>
      </c>
      <c r="E199" s="359">
        <f t="shared" si="26"/>
        <v>5538.8008399309547</v>
      </c>
      <c r="F199" s="131">
        <f t="shared" si="20"/>
        <v>5710.6570926423028</v>
      </c>
      <c r="G199" s="130">
        <f t="shared" si="21"/>
        <v>63203.700244608634</v>
      </c>
    </row>
    <row r="200" spans="1:7" x14ac:dyDescent="0.25">
      <c r="A200" s="128">
        <f t="shared" si="22"/>
        <v>51714</v>
      </c>
      <c r="B200" s="129">
        <f t="shared" si="23"/>
        <v>184</v>
      </c>
      <c r="C200" s="130">
        <f t="shared" si="24"/>
        <v>63203.700244608634</v>
      </c>
      <c r="D200" s="359">
        <f t="shared" si="25"/>
        <v>158.00925061152091</v>
      </c>
      <c r="E200" s="359">
        <f t="shared" si="26"/>
        <v>5552.6478420307812</v>
      </c>
      <c r="F200" s="131">
        <f t="shared" si="20"/>
        <v>5710.6570926423019</v>
      </c>
      <c r="G200" s="130">
        <f t="shared" si="21"/>
        <v>57651.05240257785</v>
      </c>
    </row>
    <row r="201" spans="1:7" x14ac:dyDescent="0.25">
      <c r="A201" s="128">
        <f t="shared" si="22"/>
        <v>51745</v>
      </c>
      <c r="B201" s="129">
        <f t="shared" si="23"/>
        <v>185</v>
      </c>
      <c r="C201" s="130">
        <f t="shared" si="24"/>
        <v>57651.05240257785</v>
      </c>
      <c r="D201" s="359">
        <f t="shared" si="25"/>
        <v>144.12763100644395</v>
      </c>
      <c r="E201" s="359">
        <f t="shared" si="26"/>
        <v>5566.5294616358588</v>
      </c>
      <c r="F201" s="131">
        <f t="shared" si="20"/>
        <v>5710.6570926423028</v>
      </c>
      <c r="G201" s="130">
        <f t="shared" si="21"/>
        <v>52084.522940941992</v>
      </c>
    </row>
    <row r="202" spans="1:7" x14ac:dyDescent="0.25">
      <c r="A202" s="128">
        <f t="shared" si="22"/>
        <v>51775</v>
      </c>
      <c r="B202" s="129">
        <f t="shared" si="23"/>
        <v>186</v>
      </c>
      <c r="C202" s="130">
        <f t="shared" si="24"/>
        <v>52084.522940941992</v>
      </c>
      <c r="D202" s="359">
        <f t="shared" si="25"/>
        <v>130.21130735235431</v>
      </c>
      <c r="E202" s="359">
        <f t="shared" si="26"/>
        <v>5580.4457852899486</v>
      </c>
      <c r="F202" s="131">
        <f t="shared" si="20"/>
        <v>5710.6570926423028</v>
      </c>
      <c r="G202" s="130">
        <f t="shared" si="21"/>
        <v>46504.077155652041</v>
      </c>
    </row>
    <row r="203" spans="1:7" x14ac:dyDescent="0.25">
      <c r="A203" s="128">
        <f t="shared" si="22"/>
        <v>51806</v>
      </c>
      <c r="B203" s="129">
        <f t="shared" si="23"/>
        <v>187</v>
      </c>
      <c r="C203" s="130">
        <f t="shared" si="24"/>
        <v>46504.077155652041</v>
      </c>
      <c r="D203" s="359">
        <f t="shared" si="25"/>
        <v>116.26019288912943</v>
      </c>
      <c r="E203" s="359">
        <f t="shared" si="26"/>
        <v>5594.396899753172</v>
      </c>
      <c r="F203" s="131">
        <f t="shared" si="20"/>
        <v>5710.657092642301</v>
      </c>
      <c r="G203" s="130">
        <f t="shared" si="21"/>
        <v>40909.680255898871</v>
      </c>
    </row>
    <row r="204" spans="1:7" x14ac:dyDescent="0.25">
      <c r="A204" s="128">
        <f t="shared" si="22"/>
        <v>51836</v>
      </c>
      <c r="B204" s="129">
        <f t="shared" si="23"/>
        <v>188</v>
      </c>
      <c r="C204" s="130">
        <f t="shared" si="24"/>
        <v>40909.680255898871</v>
      </c>
      <c r="D204" s="359">
        <f t="shared" si="25"/>
        <v>102.27420063974648</v>
      </c>
      <c r="E204" s="359">
        <f t="shared" si="26"/>
        <v>5608.3828920025553</v>
      </c>
      <c r="F204" s="131">
        <f t="shared" si="20"/>
        <v>5710.6570926423019</v>
      </c>
      <c r="G204" s="130">
        <f t="shared" si="21"/>
        <v>35301.297363896316</v>
      </c>
    </row>
    <row r="205" spans="1:7" x14ac:dyDescent="0.25">
      <c r="A205" s="128">
        <f>IF(B205="","",EDATE(A204,1))+16</f>
        <v>51883</v>
      </c>
      <c r="B205" s="129">
        <f t="shared" si="23"/>
        <v>189</v>
      </c>
      <c r="C205" s="130">
        <f t="shared" si="24"/>
        <v>35301.297363896316</v>
      </c>
      <c r="D205" s="131">
        <f>IF(B205="","",IPMT($E$13/12,B205,$E$7,-$E$11,$E$12,0))*14/31</f>
        <v>39.847790682360198</v>
      </c>
      <c r="E205" s="359">
        <f t="shared" si="26"/>
        <v>5622.4038492325626</v>
      </c>
      <c r="F205" s="131">
        <f t="shared" si="20"/>
        <v>5662.2516399149226</v>
      </c>
      <c r="G205" s="130">
        <f t="shared" si="21"/>
        <v>29678.893514663752</v>
      </c>
    </row>
    <row r="206" spans="1:7" x14ac:dyDescent="0.25">
      <c r="A206" s="128" t="str">
        <f t="shared" si="22"/>
        <v/>
      </c>
      <c r="B206" s="129" t="str">
        <f t="shared" si="23"/>
        <v/>
      </c>
      <c r="C206" s="130" t="str">
        <f t="shared" si="24"/>
        <v/>
      </c>
      <c r="D206" s="131" t="str">
        <f>IF(B206="","",IPMT($E$13/12,B206,$E$7,-$E$11,$E$12,0))</f>
        <v/>
      </c>
      <c r="E206" s="131" t="str">
        <f t="shared" ref="E206:E209" si="27">IF(B206="","",PPMT($E$13/12,B206,$E$7,-$E$11,$E$12,0))</f>
        <v/>
      </c>
      <c r="F206" s="131" t="str">
        <f t="shared" si="20"/>
        <v/>
      </c>
      <c r="G206" s="130" t="str">
        <f t="shared" si="21"/>
        <v/>
      </c>
    </row>
    <row r="207" spans="1:7" x14ac:dyDescent="0.25">
      <c r="A207" s="128" t="str">
        <f t="shared" si="22"/>
        <v/>
      </c>
      <c r="B207" s="129" t="str">
        <f t="shared" si="23"/>
        <v/>
      </c>
      <c r="C207" s="130" t="str">
        <f t="shared" si="24"/>
        <v/>
      </c>
      <c r="D207" s="131" t="str">
        <f t="shared" ref="D207:D209" si="28">IF(B207="","",IPMT($E$13/12,B207,$E$7,-$E$11,$E$12,0))</f>
        <v/>
      </c>
      <c r="E207" s="131" t="str">
        <f t="shared" si="27"/>
        <v/>
      </c>
      <c r="F207" s="131" t="str">
        <f t="shared" si="20"/>
        <v/>
      </c>
      <c r="G207" s="130" t="str">
        <f t="shared" si="21"/>
        <v/>
      </c>
    </row>
    <row r="208" spans="1:7" x14ac:dyDescent="0.25">
      <c r="A208" s="128" t="str">
        <f t="shared" si="22"/>
        <v/>
      </c>
      <c r="B208" s="129" t="str">
        <f t="shared" si="23"/>
        <v/>
      </c>
      <c r="C208" s="130" t="str">
        <f t="shared" si="24"/>
        <v/>
      </c>
      <c r="D208" s="131" t="str">
        <f t="shared" si="28"/>
        <v/>
      </c>
      <c r="E208" s="131" t="str">
        <f t="shared" si="27"/>
        <v/>
      </c>
      <c r="F208" s="131" t="str">
        <f t="shared" si="20"/>
        <v/>
      </c>
      <c r="G208" s="130" t="str">
        <f t="shared" si="21"/>
        <v/>
      </c>
    </row>
    <row r="209" spans="1:7" x14ac:dyDescent="0.25">
      <c r="A209" s="128" t="str">
        <f t="shared" si="22"/>
        <v/>
      </c>
      <c r="B209" s="129" t="str">
        <f t="shared" si="23"/>
        <v/>
      </c>
      <c r="C209" s="130" t="str">
        <f t="shared" si="24"/>
        <v/>
      </c>
      <c r="D209" s="131" t="str">
        <f t="shared" si="28"/>
        <v/>
      </c>
      <c r="E209" s="131" t="str">
        <f t="shared" si="27"/>
        <v/>
      </c>
      <c r="F209" s="131" t="str">
        <f t="shared" si="20"/>
        <v/>
      </c>
      <c r="G209" s="130" t="str">
        <f t="shared" si="21"/>
        <v/>
      </c>
    </row>
    <row r="210" spans="1:7" x14ac:dyDescent="0.25">
      <c r="A210" s="128" t="str">
        <f t="shared" si="22"/>
        <v/>
      </c>
      <c r="B210" s="129" t="str">
        <f t="shared" si="23"/>
        <v/>
      </c>
      <c r="C210" s="130" t="str">
        <f t="shared" si="24"/>
        <v/>
      </c>
      <c r="D210" s="131" t="str">
        <f t="shared" ref="D210:D273" si="29">IF(B210="","",IPMT($E$13/12,B210,$E$7,-$E$11,$E$12,0))</f>
        <v/>
      </c>
      <c r="E210" s="131" t="str">
        <f t="shared" ref="E210:E273" si="30">IF(B210="","",PPMT($E$13/12,B210,$E$7,-$E$11,$E$12,0))</f>
        <v/>
      </c>
      <c r="F210" s="131" t="str">
        <f t="shared" ref="F210:F273" si="31">IF(B210="","",SUM(D210:E210))</f>
        <v/>
      </c>
      <c r="G210" s="130" t="str">
        <f t="shared" ref="G210:G273" si="32">IF(B210="","",SUM(C210)-SUM(E210))</f>
        <v/>
      </c>
    </row>
    <row r="211" spans="1:7" x14ac:dyDescent="0.25">
      <c r="A211" s="128" t="str">
        <f t="shared" ref="A211:A274" si="33">IF(B211="","",EDATE(A210,1))</f>
        <v/>
      </c>
      <c r="B211" s="129" t="str">
        <f t="shared" ref="B211:B274" si="34">IF(B210="","",IF(SUM(B210)+1&lt;=$E$7,SUM(B210)+1,""))</f>
        <v/>
      </c>
      <c r="C211" s="130" t="str">
        <f t="shared" ref="C211:C274" si="35">IF(B211="","",G210)</f>
        <v/>
      </c>
      <c r="D211" s="131" t="str">
        <f t="shared" si="29"/>
        <v/>
      </c>
      <c r="E211" s="131" t="str">
        <f t="shared" si="30"/>
        <v/>
      </c>
      <c r="F211" s="131" t="str">
        <f t="shared" si="31"/>
        <v/>
      </c>
      <c r="G211" s="130" t="str">
        <f t="shared" si="32"/>
        <v/>
      </c>
    </row>
    <row r="212" spans="1:7" x14ac:dyDescent="0.25">
      <c r="A212" s="128" t="str">
        <f t="shared" si="33"/>
        <v/>
      </c>
      <c r="B212" s="129" t="str">
        <f t="shared" si="34"/>
        <v/>
      </c>
      <c r="C212" s="130" t="str">
        <f t="shared" si="35"/>
        <v/>
      </c>
      <c r="D212" s="131" t="str">
        <f t="shared" si="29"/>
        <v/>
      </c>
      <c r="E212" s="131" t="str">
        <f t="shared" si="30"/>
        <v/>
      </c>
      <c r="F212" s="131" t="str">
        <f t="shared" si="31"/>
        <v/>
      </c>
      <c r="G212" s="130" t="str">
        <f t="shared" si="32"/>
        <v/>
      </c>
    </row>
    <row r="213" spans="1:7" x14ac:dyDescent="0.25">
      <c r="A213" s="128" t="str">
        <f t="shared" si="33"/>
        <v/>
      </c>
      <c r="B213" s="129" t="str">
        <f t="shared" si="34"/>
        <v/>
      </c>
      <c r="C213" s="130" t="str">
        <f t="shared" si="35"/>
        <v/>
      </c>
      <c r="D213" s="131" t="str">
        <f t="shared" si="29"/>
        <v/>
      </c>
      <c r="E213" s="131" t="str">
        <f t="shared" si="30"/>
        <v/>
      </c>
      <c r="F213" s="131" t="str">
        <f t="shared" si="31"/>
        <v/>
      </c>
      <c r="G213" s="130" t="str">
        <f t="shared" si="32"/>
        <v/>
      </c>
    </row>
    <row r="214" spans="1:7" x14ac:dyDescent="0.25">
      <c r="A214" s="128" t="str">
        <f t="shared" si="33"/>
        <v/>
      </c>
      <c r="B214" s="129" t="str">
        <f t="shared" si="34"/>
        <v/>
      </c>
      <c r="C214" s="130" t="str">
        <f t="shared" si="35"/>
        <v/>
      </c>
      <c r="D214" s="131" t="str">
        <f t="shared" si="29"/>
        <v/>
      </c>
      <c r="E214" s="131" t="str">
        <f t="shared" si="30"/>
        <v/>
      </c>
      <c r="F214" s="131" t="str">
        <f t="shared" si="31"/>
        <v/>
      </c>
      <c r="G214" s="130" t="str">
        <f t="shared" si="32"/>
        <v/>
      </c>
    </row>
    <row r="215" spans="1:7" x14ac:dyDescent="0.25">
      <c r="A215" s="128" t="str">
        <f t="shared" si="33"/>
        <v/>
      </c>
      <c r="B215" s="129" t="str">
        <f t="shared" si="34"/>
        <v/>
      </c>
      <c r="C215" s="130" t="str">
        <f t="shared" si="35"/>
        <v/>
      </c>
      <c r="D215" s="131" t="str">
        <f t="shared" si="29"/>
        <v/>
      </c>
      <c r="E215" s="131" t="str">
        <f t="shared" si="30"/>
        <v/>
      </c>
      <c r="F215" s="131" t="str">
        <f t="shared" si="31"/>
        <v/>
      </c>
      <c r="G215" s="130" t="str">
        <f t="shared" si="32"/>
        <v/>
      </c>
    </row>
    <row r="216" spans="1:7" x14ac:dyDescent="0.25">
      <c r="A216" s="128" t="str">
        <f t="shared" si="33"/>
        <v/>
      </c>
      <c r="B216" s="129" t="str">
        <f t="shared" si="34"/>
        <v/>
      </c>
      <c r="C216" s="130" t="str">
        <f t="shared" si="35"/>
        <v/>
      </c>
      <c r="D216" s="131" t="str">
        <f t="shared" si="29"/>
        <v/>
      </c>
      <c r="E216" s="131" t="str">
        <f t="shared" si="30"/>
        <v/>
      </c>
      <c r="F216" s="131" t="str">
        <f t="shared" si="31"/>
        <v/>
      </c>
      <c r="G216" s="130" t="str">
        <f t="shared" si="32"/>
        <v/>
      </c>
    </row>
    <row r="217" spans="1:7" x14ac:dyDescent="0.25">
      <c r="A217" s="128" t="str">
        <f t="shared" si="33"/>
        <v/>
      </c>
      <c r="B217" s="129" t="str">
        <f t="shared" si="34"/>
        <v/>
      </c>
      <c r="C217" s="130" t="str">
        <f t="shared" si="35"/>
        <v/>
      </c>
      <c r="D217" s="131" t="str">
        <f t="shared" si="29"/>
        <v/>
      </c>
      <c r="E217" s="131" t="str">
        <f t="shared" si="30"/>
        <v/>
      </c>
      <c r="F217" s="131" t="str">
        <f t="shared" si="31"/>
        <v/>
      </c>
      <c r="G217" s="130" t="str">
        <f t="shared" si="32"/>
        <v/>
      </c>
    </row>
    <row r="218" spans="1:7" x14ac:dyDescent="0.25">
      <c r="A218" s="128" t="str">
        <f t="shared" si="33"/>
        <v/>
      </c>
      <c r="B218" s="129" t="str">
        <f t="shared" si="34"/>
        <v/>
      </c>
      <c r="C218" s="130" t="str">
        <f t="shared" si="35"/>
        <v/>
      </c>
      <c r="D218" s="131" t="str">
        <f t="shared" si="29"/>
        <v/>
      </c>
      <c r="E218" s="131" t="str">
        <f t="shared" si="30"/>
        <v/>
      </c>
      <c r="F218" s="131" t="str">
        <f t="shared" si="31"/>
        <v/>
      </c>
      <c r="G218" s="130" t="str">
        <f t="shared" si="32"/>
        <v/>
      </c>
    </row>
    <row r="219" spans="1:7" x14ac:dyDescent="0.25">
      <c r="A219" s="128" t="str">
        <f t="shared" si="33"/>
        <v/>
      </c>
      <c r="B219" s="129" t="str">
        <f t="shared" si="34"/>
        <v/>
      </c>
      <c r="C219" s="130" t="str">
        <f t="shared" si="35"/>
        <v/>
      </c>
      <c r="D219" s="131" t="str">
        <f t="shared" si="29"/>
        <v/>
      </c>
      <c r="E219" s="131" t="str">
        <f t="shared" si="30"/>
        <v/>
      </c>
      <c r="F219" s="131" t="str">
        <f t="shared" si="31"/>
        <v/>
      </c>
      <c r="G219" s="130" t="str">
        <f t="shared" si="32"/>
        <v/>
      </c>
    </row>
    <row r="220" spans="1:7" x14ac:dyDescent="0.25">
      <c r="A220" s="128" t="str">
        <f t="shared" si="33"/>
        <v/>
      </c>
      <c r="B220" s="129" t="str">
        <f t="shared" si="34"/>
        <v/>
      </c>
      <c r="C220" s="130" t="str">
        <f t="shared" si="35"/>
        <v/>
      </c>
      <c r="D220" s="131" t="str">
        <f t="shared" si="29"/>
        <v/>
      </c>
      <c r="E220" s="131" t="str">
        <f t="shared" si="30"/>
        <v/>
      </c>
      <c r="F220" s="131" t="str">
        <f t="shared" si="31"/>
        <v/>
      </c>
      <c r="G220" s="130" t="str">
        <f t="shared" si="32"/>
        <v/>
      </c>
    </row>
    <row r="221" spans="1:7" x14ac:dyDescent="0.25">
      <c r="A221" s="128" t="str">
        <f t="shared" si="33"/>
        <v/>
      </c>
      <c r="B221" s="129" t="str">
        <f t="shared" si="34"/>
        <v/>
      </c>
      <c r="C221" s="130" t="str">
        <f t="shared" si="35"/>
        <v/>
      </c>
      <c r="D221" s="131" t="str">
        <f t="shared" si="29"/>
        <v/>
      </c>
      <c r="E221" s="131" t="str">
        <f t="shared" si="30"/>
        <v/>
      </c>
      <c r="F221" s="131" t="str">
        <f t="shared" si="31"/>
        <v/>
      </c>
      <c r="G221" s="130" t="str">
        <f t="shared" si="32"/>
        <v/>
      </c>
    </row>
    <row r="222" spans="1:7" x14ac:dyDescent="0.25">
      <c r="A222" s="128" t="str">
        <f t="shared" si="33"/>
        <v/>
      </c>
      <c r="B222" s="129" t="str">
        <f t="shared" si="34"/>
        <v/>
      </c>
      <c r="C222" s="130" t="str">
        <f t="shared" si="35"/>
        <v/>
      </c>
      <c r="D222" s="131" t="str">
        <f t="shared" si="29"/>
        <v/>
      </c>
      <c r="E222" s="131" t="str">
        <f t="shared" si="30"/>
        <v/>
      </c>
      <c r="F222" s="131" t="str">
        <f t="shared" si="31"/>
        <v/>
      </c>
      <c r="G222" s="130" t="str">
        <f t="shared" si="32"/>
        <v/>
      </c>
    </row>
    <row r="223" spans="1:7" x14ac:dyDescent="0.25">
      <c r="A223" s="128" t="str">
        <f t="shared" si="33"/>
        <v/>
      </c>
      <c r="B223" s="129" t="str">
        <f t="shared" si="34"/>
        <v/>
      </c>
      <c r="C223" s="130" t="str">
        <f t="shared" si="35"/>
        <v/>
      </c>
      <c r="D223" s="131" t="str">
        <f t="shared" si="29"/>
        <v/>
      </c>
      <c r="E223" s="131" t="str">
        <f t="shared" si="30"/>
        <v/>
      </c>
      <c r="F223" s="131" t="str">
        <f t="shared" si="31"/>
        <v/>
      </c>
      <c r="G223" s="130" t="str">
        <f t="shared" si="32"/>
        <v/>
      </c>
    </row>
    <row r="224" spans="1:7" x14ac:dyDescent="0.25">
      <c r="A224" s="128" t="str">
        <f t="shared" si="33"/>
        <v/>
      </c>
      <c r="B224" s="129" t="str">
        <f t="shared" si="34"/>
        <v/>
      </c>
      <c r="C224" s="130" t="str">
        <f t="shared" si="35"/>
        <v/>
      </c>
      <c r="D224" s="131" t="str">
        <f t="shared" si="29"/>
        <v/>
      </c>
      <c r="E224" s="131" t="str">
        <f t="shared" si="30"/>
        <v/>
      </c>
      <c r="F224" s="131" t="str">
        <f t="shared" si="31"/>
        <v/>
      </c>
      <c r="G224" s="130" t="str">
        <f t="shared" si="32"/>
        <v/>
      </c>
    </row>
    <row r="225" spans="1:7" x14ac:dyDescent="0.25">
      <c r="A225" s="128" t="str">
        <f t="shared" si="33"/>
        <v/>
      </c>
      <c r="B225" s="129" t="str">
        <f t="shared" si="34"/>
        <v/>
      </c>
      <c r="C225" s="130" t="str">
        <f t="shared" si="35"/>
        <v/>
      </c>
      <c r="D225" s="131" t="str">
        <f t="shared" si="29"/>
        <v/>
      </c>
      <c r="E225" s="131" t="str">
        <f t="shared" si="30"/>
        <v/>
      </c>
      <c r="F225" s="131" t="str">
        <f t="shared" si="31"/>
        <v/>
      </c>
      <c r="G225" s="130" t="str">
        <f t="shared" si="32"/>
        <v/>
      </c>
    </row>
    <row r="226" spans="1:7" x14ac:dyDescent="0.25">
      <c r="A226" s="128" t="str">
        <f t="shared" si="33"/>
        <v/>
      </c>
      <c r="B226" s="129" t="str">
        <f t="shared" si="34"/>
        <v/>
      </c>
      <c r="C226" s="130" t="str">
        <f t="shared" si="35"/>
        <v/>
      </c>
      <c r="D226" s="131" t="str">
        <f t="shared" si="29"/>
        <v/>
      </c>
      <c r="E226" s="131" t="str">
        <f t="shared" si="30"/>
        <v/>
      </c>
      <c r="F226" s="131" t="str">
        <f t="shared" si="31"/>
        <v/>
      </c>
      <c r="G226" s="130" t="str">
        <f t="shared" si="32"/>
        <v/>
      </c>
    </row>
    <row r="227" spans="1:7" x14ac:dyDescent="0.25">
      <c r="A227" s="128" t="str">
        <f t="shared" si="33"/>
        <v/>
      </c>
      <c r="B227" s="129" t="str">
        <f t="shared" si="34"/>
        <v/>
      </c>
      <c r="C227" s="130" t="str">
        <f t="shared" si="35"/>
        <v/>
      </c>
      <c r="D227" s="131" t="str">
        <f t="shared" si="29"/>
        <v/>
      </c>
      <c r="E227" s="131" t="str">
        <f t="shared" si="30"/>
        <v/>
      </c>
      <c r="F227" s="131" t="str">
        <f t="shared" si="31"/>
        <v/>
      </c>
      <c r="G227" s="130" t="str">
        <f t="shared" si="32"/>
        <v/>
      </c>
    </row>
    <row r="228" spans="1:7" x14ac:dyDescent="0.25">
      <c r="A228" s="128" t="str">
        <f t="shared" si="33"/>
        <v/>
      </c>
      <c r="B228" s="129" t="str">
        <f t="shared" si="34"/>
        <v/>
      </c>
      <c r="C228" s="130" t="str">
        <f t="shared" si="35"/>
        <v/>
      </c>
      <c r="D228" s="131" t="str">
        <f t="shared" si="29"/>
        <v/>
      </c>
      <c r="E228" s="131" t="str">
        <f t="shared" si="30"/>
        <v/>
      </c>
      <c r="F228" s="131" t="str">
        <f t="shared" si="31"/>
        <v/>
      </c>
      <c r="G228" s="130" t="str">
        <f t="shared" si="32"/>
        <v/>
      </c>
    </row>
    <row r="229" spans="1:7" x14ac:dyDescent="0.25">
      <c r="A229" s="128" t="str">
        <f t="shared" si="33"/>
        <v/>
      </c>
      <c r="B229" s="129" t="str">
        <f t="shared" si="34"/>
        <v/>
      </c>
      <c r="C229" s="130" t="str">
        <f t="shared" si="35"/>
        <v/>
      </c>
      <c r="D229" s="131" t="str">
        <f t="shared" si="29"/>
        <v/>
      </c>
      <c r="E229" s="131" t="str">
        <f t="shared" si="30"/>
        <v/>
      </c>
      <c r="F229" s="131" t="str">
        <f t="shared" si="31"/>
        <v/>
      </c>
      <c r="G229" s="130" t="str">
        <f t="shared" si="32"/>
        <v/>
      </c>
    </row>
    <row r="230" spans="1:7" x14ac:dyDescent="0.25">
      <c r="A230" s="128" t="str">
        <f t="shared" si="33"/>
        <v/>
      </c>
      <c r="B230" s="129" t="str">
        <f t="shared" si="34"/>
        <v/>
      </c>
      <c r="C230" s="130" t="str">
        <f t="shared" si="35"/>
        <v/>
      </c>
      <c r="D230" s="131" t="str">
        <f t="shared" si="29"/>
        <v/>
      </c>
      <c r="E230" s="131" t="str">
        <f t="shared" si="30"/>
        <v/>
      </c>
      <c r="F230" s="131" t="str">
        <f t="shared" si="31"/>
        <v/>
      </c>
      <c r="G230" s="130" t="str">
        <f t="shared" si="32"/>
        <v/>
      </c>
    </row>
    <row r="231" spans="1:7" x14ac:dyDescent="0.25">
      <c r="A231" s="128" t="str">
        <f t="shared" si="33"/>
        <v/>
      </c>
      <c r="B231" s="129" t="str">
        <f t="shared" si="34"/>
        <v/>
      </c>
      <c r="C231" s="130" t="str">
        <f t="shared" si="35"/>
        <v/>
      </c>
      <c r="D231" s="131" t="str">
        <f t="shared" si="29"/>
        <v/>
      </c>
      <c r="E231" s="131" t="str">
        <f t="shared" si="30"/>
        <v/>
      </c>
      <c r="F231" s="131" t="str">
        <f t="shared" si="31"/>
        <v/>
      </c>
      <c r="G231" s="130" t="str">
        <f t="shared" si="32"/>
        <v/>
      </c>
    </row>
    <row r="232" spans="1:7" x14ac:dyDescent="0.25">
      <c r="A232" s="128" t="str">
        <f t="shared" si="33"/>
        <v/>
      </c>
      <c r="B232" s="129" t="str">
        <f t="shared" si="34"/>
        <v/>
      </c>
      <c r="C232" s="130" t="str">
        <f t="shared" si="35"/>
        <v/>
      </c>
      <c r="D232" s="131" t="str">
        <f t="shared" si="29"/>
        <v/>
      </c>
      <c r="E232" s="131" t="str">
        <f t="shared" si="30"/>
        <v/>
      </c>
      <c r="F232" s="131" t="str">
        <f t="shared" si="31"/>
        <v/>
      </c>
      <c r="G232" s="130" t="str">
        <f t="shared" si="32"/>
        <v/>
      </c>
    </row>
    <row r="233" spans="1:7" x14ac:dyDescent="0.25">
      <c r="A233" s="128" t="str">
        <f t="shared" si="33"/>
        <v/>
      </c>
      <c r="B233" s="129" t="str">
        <f t="shared" si="34"/>
        <v/>
      </c>
      <c r="C233" s="130" t="str">
        <f t="shared" si="35"/>
        <v/>
      </c>
      <c r="D233" s="131" t="str">
        <f t="shared" si="29"/>
        <v/>
      </c>
      <c r="E233" s="131" t="str">
        <f t="shared" si="30"/>
        <v/>
      </c>
      <c r="F233" s="131" t="str">
        <f t="shared" si="31"/>
        <v/>
      </c>
      <c r="G233" s="130" t="str">
        <f t="shared" si="32"/>
        <v/>
      </c>
    </row>
    <row r="234" spans="1:7" x14ac:dyDescent="0.25">
      <c r="A234" s="128" t="str">
        <f t="shared" si="33"/>
        <v/>
      </c>
      <c r="B234" s="129" t="str">
        <f t="shared" si="34"/>
        <v/>
      </c>
      <c r="C234" s="130" t="str">
        <f t="shared" si="35"/>
        <v/>
      </c>
      <c r="D234" s="131" t="str">
        <f t="shared" si="29"/>
        <v/>
      </c>
      <c r="E234" s="131" t="str">
        <f t="shared" si="30"/>
        <v/>
      </c>
      <c r="F234" s="131" t="str">
        <f t="shared" si="31"/>
        <v/>
      </c>
      <c r="G234" s="130" t="str">
        <f t="shared" si="32"/>
        <v/>
      </c>
    </row>
    <row r="235" spans="1:7" x14ac:dyDescent="0.25">
      <c r="A235" s="128" t="str">
        <f t="shared" si="33"/>
        <v/>
      </c>
      <c r="B235" s="129" t="str">
        <f t="shared" si="34"/>
        <v/>
      </c>
      <c r="C235" s="130" t="str">
        <f t="shared" si="35"/>
        <v/>
      </c>
      <c r="D235" s="131" t="str">
        <f t="shared" si="29"/>
        <v/>
      </c>
      <c r="E235" s="131" t="str">
        <f t="shared" si="30"/>
        <v/>
      </c>
      <c r="F235" s="131" t="str">
        <f t="shared" si="31"/>
        <v/>
      </c>
      <c r="G235" s="130" t="str">
        <f t="shared" si="32"/>
        <v/>
      </c>
    </row>
    <row r="236" spans="1:7" x14ac:dyDescent="0.25">
      <c r="A236" s="128" t="str">
        <f t="shared" si="33"/>
        <v/>
      </c>
      <c r="B236" s="129" t="str">
        <f t="shared" si="34"/>
        <v/>
      </c>
      <c r="C236" s="130" t="str">
        <f t="shared" si="35"/>
        <v/>
      </c>
      <c r="D236" s="131" t="str">
        <f t="shared" si="29"/>
        <v/>
      </c>
      <c r="E236" s="131" t="str">
        <f t="shared" si="30"/>
        <v/>
      </c>
      <c r="F236" s="131" t="str">
        <f t="shared" si="31"/>
        <v/>
      </c>
      <c r="G236" s="130" t="str">
        <f t="shared" si="32"/>
        <v/>
      </c>
    </row>
    <row r="237" spans="1:7" x14ac:dyDescent="0.25">
      <c r="A237" s="128" t="str">
        <f t="shared" si="33"/>
        <v/>
      </c>
      <c r="B237" s="129" t="str">
        <f t="shared" si="34"/>
        <v/>
      </c>
      <c r="C237" s="130" t="str">
        <f t="shared" si="35"/>
        <v/>
      </c>
      <c r="D237" s="131" t="str">
        <f t="shared" si="29"/>
        <v/>
      </c>
      <c r="E237" s="131" t="str">
        <f t="shared" si="30"/>
        <v/>
      </c>
      <c r="F237" s="131" t="str">
        <f t="shared" si="31"/>
        <v/>
      </c>
      <c r="G237" s="130" t="str">
        <f t="shared" si="32"/>
        <v/>
      </c>
    </row>
    <row r="238" spans="1:7" x14ac:dyDescent="0.25">
      <c r="A238" s="128" t="str">
        <f t="shared" si="33"/>
        <v/>
      </c>
      <c r="B238" s="129" t="str">
        <f t="shared" si="34"/>
        <v/>
      </c>
      <c r="C238" s="130" t="str">
        <f t="shared" si="35"/>
        <v/>
      </c>
      <c r="D238" s="131" t="str">
        <f t="shared" si="29"/>
        <v/>
      </c>
      <c r="E238" s="131" t="str">
        <f t="shared" si="30"/>
        <v/>
      </c>
      <c r="F238" s="131" t="str">
        <f t="shared" si="31"/>
        <v/>
      </c>
      <c r="G238" s="130" t="str">
        <f t="shared" si="32"/>
        <v/>
      </c>
    </row>
    <row r="239" spans="1:7" x14ac:dyDescent="0.25">
      <c r="A239" s="128" t="str">
        <f t="shared" si="33"/>
        <v/>
      </c>
      <c r="B239" s="129" t="str">
        <f t="shared" si="34"/>
        <v/>
      </c>
      <c r="C239" s="130" t="str">
        <f t="shared" si="35"/>
        <v/>
      </c>
      <c r="D239" s="131" t="str">
        <f t="shared" si="29"/>
        <v/>
      </c>
      <c r="E239" s="131" t="str">
        <f t="shared" si="30"/>
        <v/>
      </c>
      <c r="F239" s="131" t="str">
        <f t="shared" si="31"/>
        <v/>
      </c>
      <c r="G239" s="130" t="str">
        <f t="shared" si="32"/>
        <v/>
      </c>
    </row>
    <row r="240" spans="1:7" x14ac:dyDescent="0.25">
      <c r="A240" s="128" t="str">
        <f t="shared" si="33"/>
        <v/>
      </c>
      <c r="B240" s="129" t="str">
        <f t="shared" si="34"/>
        <v/>
      </c>
      <c r="C240" s="130" t="str">
        <f t="shared" si="35"/>
        <v/>
      </c>
      <c r="D240" s="131" t="str">
        <f t="shared" si="29"/>
        <v/>
      </c>
      <c r="E240" s="131" t="str">
        <f t="shared" si="30"/>
        <v/>
      </c>
      <c r="F240" s="131" t="str">
        <f t="shared" si="31"/>
        <v/>
      </c>
      <c r="G240" s="130" t="str">
        <f t="shared" si="32"/>
        <v/>
      </c>
    </row>
    <row r="241" spans="1:7" x14ac:dyDescent="0.25">
      <c r="A241" s="128" t="str">
        <f t="shared" si="33"/>
        <v/>
      </c>
      <c r="B241" s="129" t="str">
        <f t="shared" si="34"/>
        <v/>
      </c>
      <c r="C241" s="130" t="str">
        <f t="shared" si="35"/>
        <v/>
      </c>
      <c r="D241" s="131" t="str">
        <f t="shared" si="29"/>
        <v/>
      </c>
      <c r="E241" s="131" t="str">
        <f t="shared" si="30"/>
        <v/>
      </c>
      <c r="F241" s="131" t="str">
        <f t="shared" si="31"/>
        <v/>
      </c>
      <c r="G241" s="130" t="str">
        <f t="shared" si="32"/>
        <v/>
      </c>
    </row>
    <row r="242" spans="1:7" x14ac:dyDescent="0.25">
      <c r="A242" s="128" t="str">
        <f t="shared" si="33"/>
        <v/>
      </c>
      <c r="B242" s="129" t="str">
        <f t="shared" si="34"/>
        <v/>
      </c>
      <c r="C242" s="130" t="str">
        <f t="shared" si="35"/>
        <v/>
      </c>
      <c r="D242" s="131" t="str">
        <f t="shared" si="29"/>
        <v/>
      </c>
      <c r="E242" s="131" t="str">
        <f t="shared" si="30"/>
        <v/>
      </c>
      <c r="F242" s="131" t="str">
        <f t="shared" si="31"/>
        <v/>
      </c>
      <c r="G242" s="130" t="str">
        <f t="shared" si="32"/>
        <v/>
      </c>
    </row>
    <row r="243" spans="1:7" x14ac:dyDescent="0.25">
      <c r="A243" s="128" t="str">
        <f t="shared" si="33"/>
        <v/>
      </c>
      <c r="B243" s="129" t="str">
        <f t="shared" si="34"/>
        <v/>
      </c>
      <c r="C243" s="130" t="str">
        <f t="shared" si="35"/>
        <v/>
      </c>
      <c r="D243" s="131" t="str">
        <f t="shared" si="29"/>
        <v/>
      </c>
      <c r="E243" s="131" t="str">
        <f t="shared" si="30"/>
        <v/>
      </c>
      <c r="F243" s="131" t="str">
        <f t="shared" si="31"/>
        <v/>
      </c>
      <c r="G243" s="130" t="str">
        <f t="shared" si="32"/>
        <v/>
      </c>
    </row>
    <row r="244" spans="1:7" x14ac:dyDescent="0.25">
      <c r="A244" s="128" t="str">
        <f t="shared" si="33"/>
        <v/>
      </c>
      <c r="B244" s="129" t="str">
        <f t="shared" si="34"/>
        <v/>
      </c>
      <c r="C244" s="130" t="str">
        <f t="shared" si="35"/>
        <v/>
      </c>
      <c r="D244" s="131" t="str">
        <f t="shared" si="29"/>
        <v/>
      </c>
      <c r="E244" s="131" t="str">
        <f t="shared" si="30"/>
        <v/>
      </c>
      <c r="F244" s="131" t="str">
        <f t="shared" si="31"/>
        <v/>
      </c>
      <c r="G244" s="130" t="str">
        <f t="shared" si="32"/>
        <v/>
      </c>
    </row>
    <row r="245" spans="1:7" x14ac:dyDescent="0.25">
      <c r="A245" s="128" t="str">
        <f t="shared" si="33"/>
        <v/>
      </c>
      <c r="B245" s="129" t="str">
        <f t="shared" si="34"/>
        <v/>
      </c>
      <c r="C245" s="130" t="str">
        <f t="shared" si="35"/>
        <v/>
      </c>
      <c r="D245" s="131" t="str">
        <f t="shared" si="29"/>
        <v/>
      </c>
      <c r="E245" s="131" t="str">
        <f t="shared" si="30"/>
        <v/>
      </c>
      <c r="F245" s="131" t="str">
        <f t="shared" si="31"/>
        <v/>
      </c>
      <c r="G245" s="130" t="str">
        <f t="shared" si="32"/>
        <v/>
      </c>
    </row>
    <row r="246" spans="1:7" x14ac:dyDescent="0.25">
      <c r="A246" s="128" t="str">
        <f t="shared" si="33"/>
        <v/>
      </c>
      <c r="B246" s="129" t="str">
        <f t="shared" si="34"/>
        <v/>
      </c>
      <c r="C246" s="130" t="str">
        <f t="shared" si="35"/>
        <v/>
      </c>
      <c r="D246" s="131" t="str">
        <f t="shared" si="29"/>
        <v/>
      </c>
      <c r="E246" s="131" t="str">
        <f t="shared" si="30"/>
        <v/>
      </c>
      <c r="F246" s="131" t="str">
        <f t="shared" si="31"/>
        <v/>
      </c>
      <c r="G246" s="130" t="str">
        <f t="shared" si="32"/>
        <v/>
      </c>
    </row>
    <row r="247" spans="1:7" x14ac:dyDescent="0.25">
      <c r="A247" s="128" t="str">
        <f t="shared" si="33"/>
        <v/>
      </c>
      <c r="B247" s="129" t="str">
        <f t="shared" si="34"/>
        <v/>
      </c>
      <c r="C247" s="130" t="str">
        <f t="shared" si="35"/>
        <v/>
      </c>
      <c r="D247" s="131" t="str">
        <f t="shared" si="29"/>
        <v/>
      </c>
      <c r="E247" s="131" t="str">
        <f t="shared" si="30"/>
        <v/>
      </c>
      <c r="F247" s="131" t="str">
        <f t="shared" si="31"/>
        <v/>
      </c>
      <c r="G247" s="130" t="str">
        <f t="shared" si="32"/>
        <v/>
      </c>
    </row>
    <row r="248" spans="1:7" x14ac:dyDescent="0.25">
      <c r="A248" s="128" t="str">
        <f t="shared" si="33"/>
        <v/>
      </c>
      <c r="B248" s="129" t="str">
        <f t="shared" si="34"/>
        <v/>
      </c>
      <c r="C248" s="130" t="str">
        <f t="shared" si="35"/>
        <v/>
      </c>
      <c r="D248" s="131" t="str">
        <f t="shared" si="29"/>
        <v/>
      </c>
      <c r="E248" s="131" t="str">
        <f t="shared" si="30"/>
        <v/>
      </c>
      <c r="F248" s="131" t="str">
        <f t="shared" si="31"/>
        <v/>
      </c>
      <c r="G248" s="130" t="str">
        <f t="shared" si="32"/>
        <v/>
      </c>
    </row>
    <row r="249" spans="1:7" x14ac:dyDescent="0.25">
      <c r="A249" s="128" t="str">
        <f t="shared" si="33"/>
        <v/>
      </c>
      <c r="B249" s="129" t="str">
        <f t="shared" si="34"/>
        <v/>
      </c>
      <c r="C249" s="130" t="str">
        <f t="shared" si="35"/>
        <v/>
      </c>
      <c r="D249" s="131" t="str">
        <f t="shared" si="29"/>
        <v/>
      </c>
      <c r="E249" s="131" t="str">
        <f t="shared" si="30"/>
        <v/>
      </c>
      <c r="F249" s="131" t="str">
        <f t="shared" si="31"/>
        <v/>
      </c>
      <c r="G249" s="130" t="str">
        <f t="shared" si="32"/>
        <v/>
      </c>
    </row>
    <row r="250" spans="1:7" x14ac:dyDescent="0.25">
      <c r="A250" s="128" t="str">
        <f t="shared" si="33"/>
        <v/>
      </c>
      <c r="B250" s="129" t="str">
        <f t="shared" si="34"/>
        <v/>
      </c>
      <c r="C250" s="130" t="str">
        <f t="shared" si="35"/>
        <v/>
      </c>
      <c r="D250" s="131" t="str">
        <f t="shared" si="29"/>
        <v/>
      </c>
      <c r="E250" s="131" t="str">
        <f t="shared" si="30"/>
        <v/>
      </c>
      <c r="F250" s="131" t="str">
        <f t="shared" si="31"/>
        <v/>
      </c>
      <c r="G250" s="130" t="str">
        <f t="shared" si="32"/>
        <v/>
      </c>
    </row>
    <row r="251" spans="1:7" x14ac:dyDescent="0.25">
      <c r="A251" s="128" t="str">
        <f t="shared" si="33"/>
        <v/>
      </c>
      <c r="B251" s="129" t="str">
        <f t="shared" si="34"/>
        <v/>
      </c>
      <c r="C251" s="130" t="str">
        <f t="shared" si="35"/>
        <v/>
      </c>
      <c r="D251" s="131" t="str">
        <f t="shared" si="29"/>
        <v/>
      </c>
      <c r="E251" s="131" t="str">
        <f t="shared" si="30"/>
        <v/>
      </c>
      <c r="F251" s="131" t="str">
        <f t="shared" si="31"/>
        <v/>
      </c>
      <c r="G251" s="130" t="str">
        <f t="shared" si="32"/>
        <v/>
      </c>
    </row>
    <row r="252" spans="1:7" x14ac:dyDescent="0.25">
      <c r="A252" s="128" t="str">
        <f t="shared" si="33"/>
        <v/>
      </c>
      <c r="B252" s="129" t="str">
        <f t="shared" si="34"/>
        <v/>
      </c>
      <c r="C252" s="130" t="str">
        <f t="shared" si="35"/>
        <v/>
      </c>
      <c r="D252" s="131" t="str">
        <f t="shared" si="29"/>
        <v/>
      </c>
      <c r="E252" s="131" t="str">
        <f t="shared" si="30"/>
        <v/>
      </c>
      <c r="F252" s="131" t="str">
        <f t="shared" si="31"/>
        <v/>
      </c>
      <c r="G252" s="130" t="str">
        <f t="shared" si="32"/>
        <v/>
      </c>
    </row>
    <row r="253" spans="1:7" x14ac:dyDescent="0.25">
      <c r="A253" s="128" t="str">
        <f t="shared" si="33"/>
        <v/>
      </c>
      <c r="B253" s="129" t="str">
        <f t="shared" si="34"/>
        <v/>
      </c>
      <c r="C253" s="130" t="str">
        <f t="shared" si="35"/>
        <v/>
      </c>
      <c r="D253" s="131" t="str">
        <f t="shared" si="29"/>
        <v/>
      </c>
      <c r="E253" s="131" t="str">
        <f t="shared" si="30"/>
        <v/>
      </c>
      <c r="F253" s="131" t="str">
        <f t="shared" si="31"/>
        <v/>
      </c>
      <c r="G253" s="130" t="str">
        <f t="shared" si="32"/>
        <v/>
      </c>
    </row>
    <row r="254" spans="1:7" x14ac:dyDescent="0.25">
      <c r="A254" s="128" t="str">
        <f t="shared" si="33"/>
        <v/>
      </c>
      <c r="B254" s="129" t="str">
        <f t="shared" si="34"/>
        <v/>
      </c>
      <c r="C254" s="130" t="str">
        <f t="shared" si="35"/>
        <v/>
      </c>
      <c r="D254" s="131" t="str">
        <f t="shared" si="29"/>
        <v/>
      </c>
      <c r="E254" s="131" t="str">
        <f t="shared" si="30"/>
        <v/>
      </c>
      <c r="F254" s="131" t="str">
        <f t="shared" si="31"/>
        <v/>
      </c>
      <c r="G254" s="130" t="str">
        <f t="shared" si="32"/>
        <v/>
      </c>
    </row>
    <row r="255" spans="1:7" x14ac:dyDescent="0.25">
      <c r="A255" s="128" t="str">
        <f t="shared" si="33"/>
        <v/>
      </c>
      <c r="B255" s="129" t="str">
        <f t="shared" si="34"/>
        <v/>
      </c>
      <c r="C255" s="130" t="str">
        <f t="shared" si="35"/>
        <v/>
      </c>
      <c r="D255" s="131" t="str">
        <f t="shared" si="29"/>
        <v/>
      </c>
      <c r="E255" s="131" t="str">
        <f t="shared" si="30"/>
        <v/>
      </c>
      <c r="F255" s="131" t="str">
        <f t="shared" si="31"/>
        <v/>
      </c>
      <c r="G255" s="130" t="str">
        <f t="shared" si="32"/>
        <v/>
      </c>
    </row>
    <row r="256" spans="1:7" x14ac:dyDescent="0.25">
      <c r="A256" s="128" t="str">
        <f t="shared" si="33"/>
        <v/>
      </c>
      <c r="B256" s="129" t="str">
        <f t="shared" si="34"/>
        <v/>
      </c>
      <c r="C256" s="130" t="str">
        <f t="shared" si="35"/>
        <v/>
      </c>
      <c r="D256" s="131" t="str">
        <f t="shared" si="29"/>
        <v/>
      </c>
      <c r="E256" s="131" t="str">
        <f t="shared" si="30"/>
        <v/>
      </c>
      <c r="F256" s="131" t="str">
        <f t="shared" si="31"/>
        <v/>
      </c>
      <c r="G256" s="130" t="str">
        <f t="shared" si="32"/>
        <v/>
      </c>
    </row>
    <row r="257" spans="1:7" x14ac:dyDescent="0.25">
      <c r="A257" s="128" t="str">
        <f t="shared" si="33"/>
        <v/>
      </c>
      <c r="B257" s="129" t="str">
        <f t="shared" si="34"/>
        <v/>
      </c>
      <c r="C257" s="130" t="str">
        <f t="shared" si="35"/>
        <v/>
      </c>
      <c r="D257" s="131" t="str">
        <f t="shared" si="29"/>
        <v/>
      </c>
      <c r="E257" s="131" t="str">
        <f t="shared" si="30"/>
        <v/>
      </c>
      <c r="F257" s="131" t="str">
        <f t="shared" si="31"/>
        <v/>
      </c>
      <c r="G257" s="130" t="str">
        <f t="shared" si="32"/>
        <v/>
      </c>
    </row>
    <row r="258" spans="1:7" x14ac:dyDescent="0.25">
      <c r="A258" s="128" t="str">
        <f t="shared" si="33"/>
        <v/>
      </c>
      <c r="B258" s="129" t="str">
        <f t="shared" si="34"/>
        <v/>
      </c>
      <c r="C258" s="130" t="str">
        <f t="shared" si="35"/>
        <v/>
      </c>
      <c r="D258" s="131" t="str">
        <f t="shared" si="29"/>
        <v/>
      </c>
      <c r="E258" s="131" t="str">
        <f t="shared" si="30"/>
        <v/>
      </c>
      <c r="F258" s="131" t="str">
        <f t="shared" si="31"/>
        <v/>
      </c>
      <c r="G258" s="130" t="str">
        <f t="shared" si="32"/>
        <v/>
      </c>
    </row>
    <row r="259" spans="1:7" x14ac:dyDescent="0.25">
      <c r="A259" s="128" t="str">
        <f t="shared" si="33"/>
        <v/>
      </c>
      <c r="B259" s="129" t="str">
        <f t="shared" si="34"/>
        <v/>
      </c>
      <c r="C259" s="130" t="str">
        <f t="shared" si="35"/>
        <v/>
      </c>
      <c r="D259" s="131" t="str">
        <f t="shared" si="29"/>
        <v/>
      </c>
      <c r="E259" s="131" t="str">
        <f t="shared" si="30"/>
        <v/>
      </c>
      <c r="F259" s="131" t="str">
        <f t="shared" si="31"/>
        <v/>
      </c>
      <c r="G259" s="130" t="str">
        <f t="shared" si="32"/>
        <v/>
      </c>
    </row>
    <row r="260" spans="1:7" x14ac:dyDescent="0.25">
      <c r="A260" s="128" t="str">
        <f t="shared" si="33"/>
        <v/>
      </c>
      <c r="B260" s="129" t="str">
        <f t="shared" si="34"/>
        <v/>
      </c>
      <c r="C260" s="130" t="str">
        <f t="shared" si="35"/>
        <v/>
      </c>
      <c r="D260" s="131" t="str">
        <f t="shared" si="29"/>
        <v/>
      </c>
      <c r="E260" s="131" t="str">
        <f t="shared" si="30"/>
        <v/>
      </c>
      <c r="F260" s="131" t="str">
        <f t="shared" si="31"/>
        <v/>
      </c>
      <c r="G260" s="130" t="str">
        <f t="shared" si="32"/>
        <v/>
      </c>
    </row>
    <row r="261" spans="1:7" x14ac:dyDescent="0.25">
      <c r="A261" s="128" t="str">
        <f t="shared" si="33"/>
        <v/>
      </c>
      <c r="B261" s="129" t="str">
        <f t="shared" si="34"/>
        <v/>
      </c>
      <c r="C261" s="130" t="str">
        <f t="shared" si="35"/>
        <v/>
      </c>
      <c r="D261" s="131" t="str">
        <f t="shared" si="29"/>
        <v/>
      </c>
      <c r="E261" s="131" t="str">
        <f t="shared" si="30"/>
        <v/>
      </c>
      <c r="F261" s="131" t="str">
        <f t="shared" si="31"/>
        <v/>
      </c>
      <c r="G261" s="130" t="str">
        <f t="shared" si="32"/>
        <v/>
      </c>
    </row>
    <row r="262" spans="1:7" x14ac:dyDescent="0.25">
      <c r="A262" s="128" t="str">
        <f t="shared" si="33"/>
        <v/>
      </c>
      <c r="B262" s="129" t="str">
        <f t="shared" si="34"/>
        <v/>
      </c>
      <c r="C262" s="130" t="str">
        <f t="shared" si="35"/>
        <v/>
      </c>
      <c r="D262" s="131" t="str">
        <f t="shared" si="29"/>
        <v/>
      </c>
      <c r="E262" s="131" t="str">
        <f t="shared" si="30"/>
        <v/>
      </c>
      <c r="F262" s="131" t="str">
        <f t="shared" si="31"/>
        <v/>
      </c>
      <c r="G262" s="130" t="str">
        <f t="shared" si="32"/>
        <v/>
      </c>
    </row>
    <row r="263" spans="1:7" x14ac:dyDescent="0.25">
      <c r="A263" s="128" t="str">
        <f t="shared" si="33"/>
        <v/>
      </c>
      <c r="B263" s="129" t="str">
        <f t="shared" si="34"/>
        <v/>
      </c>
      <c r="C263" s="130" t="str">
        <f t="shared" si="35"/>
        <v/>
      </c>
      <c r="D263" s="131" t="str">
        <f t="shared" si="29"/>
        <v/>
      </c>
      <c r="E263" s="131" t="str">
        <f t="shared" si="30"/>
        <v/>
      </c>
      <c r="F263" s="131" t="str">
        <f t="shared" si="31"/>
        <v/>
      </c>
      <c r="G263" s="130" t="str">
        <f t="shared" si="32"/>
        <v/>
      </c>
    </row>
    <row r="264" spans="1:7" x14ac:dyDescent="0.25">
      <c r="A264" s="128" t="str">
        <f t="shared" si="33"/>
        <v/>
      </c>
      <c r="B264" s="129" t="str">
        <f t="shared" si="34"/>
        <v/>
      </c>
      <c r="C264" s="130" t="str">
        <f t="shared" si="35"/>
        <v/>
      </c>
      <c r="D264" s="131" t="str">
        <f t="shared" si="29"/>
        <v/>
      </c>
      <c r="E264" s="131" t="str">
        <f t="shared" si="30"/>
        <v/>
      </c>
      <c r="F264" s="131" t="str">
        <f t="shared" si="31"/>
        <v/>
      </c>
      <c r="G264" s="130" t="str">
        <f t="shared" si="32"/>
        <v/>
      </c>
    </row>
    <row r="265" spans="1:7" x14ac:dyDescent="0.25">
      <c r="A265" s="128" t="str">
        <f t="shared" si="33"/>
        <v/>
      </c>
      <c r="B265" s="129" t="str">
        <f t="shared" si="34"/>
        <v/>
      </c>
      <c r="C265" s="130" t="str">
        <f t="shared" si="35"/>
        <v/>
      </c>
      <c r="D265" s="131" t="str">
        <f t="shared" si="29"/>
        <v/>
      </c>
      <c r="E265" s="131" t="str">
        <f t="shared" si="30"/>
        <v/>
      </c>
      <c r="F265" s="131" t="str">
        <f t="shared" si="31"/>
        <v/>
      </c>
      <c r="G265" s="130" t="str">
        <f t="shared" si="32"/>
        <v/>
      </c>
    </row>
    <row r="266" spans="1:7" x14ac:dyDescent="0.25">
      <c r="A266" s="128" t="str">
        <f t="shared" si="33"/>
        <v/>
      </c>
      <c r="B266" s="129" t="str">
        <f t="shared" si="34"/>
        <v/>
      </c>
      <c r="C266" s="130" t="str">
        <f t="shared" si="35"/>
        <v/>
      </c>
      <c r="D266" s="131" t="str">
        <f t="shared" si="29"/>
        <v/>
      </c>
      <c r="E266" s="131" t="str">
        <f t="shared" si="30"/>
        <v/>
      </c>
      <c r="F266" s="131" t="str">
        <f t="shared" si="31"/>
        <v/>
      </c>
      <c r="G266" s="130" t="str">
        <f t="shared" si="32"/>
        <v/>
      </c>
    </row>
    <row r="267" spans="1:7" x14ac:dyDescent="0.25">
      <c r="A267" s="128" t="str">
        <f t="shared" si="33"/>
        <v/>
      </c>
      <c r="B267" s="129" t="str">
        <f t="shared" si="34"/>
        <v/>
      </c>
      <c r="C267" s="130" t="str">
        <f t="shared" si="35"/>
        <v/>
      </c>
      <c r="D267" s="131" t="str">
        <f t="shared" si="29"/>
        <v/>
      </c>
      <c r="E267" s="131" t="str">
        <f t="shared" si="30"/>
        <v/>
      </c>
      <c r="F267" s="131" t="str">
        <f t="shared" si="31"/>
        <v/>
      </c>
      <c r="G267" s="130" t="str">
        <f t="shared" si="32"/>
        <v/>
      </c>
    </row>
    <row r="268" spans="1:7" x14ac:dyDescent="0.25">
      <c r="A268" s="128" t="str">
        <f t="shared" si="33"/>
        <v/>
      </c>
      <c r="B268" s="129" t="str">
        <f t="shared" si="34"/>
        <v/>
      </c>
      <c r="C268" s="130" t="str">
        <f t="shared" si="35"/>
        <v/>
      </c>
      <c r="D268" s="131" t="str">
        <f t="shared" si="29"/>
        <v/>
      </c>
      <c r="E268" s="131" t="str">
        <f t="shared" si="30"/>
        <v/>
      </c>
      <c r="F268" s="131" t="str">
        <f t="shared" si="31"/>
        <v/>
      </c>
      <c r="G268" s="130" t="str">
        <f t="shared" si="32"/>
        <v/>
      </c>
    </row>
    <row r="269" spans="1:7" x14ac:dyDescent="0.25">
      <c r="A269" s="128" t="str">
        <f t="shared" si="33"/>
        <v/>
      </c>
      <c r="B269" s="129" t="str">
        <f t="shared" si="34"/>
        <v/>
      </c>
      <c r="C269" s="130" t="str">
        <f t="shared" si="35"/>
        <v/>
      </c>
      <c r="D269" s="131" t="str">
        <f t="shared" si="29"/>
        <v/>
      </c>
      <c r="E269" s="131" t="str">
        <f t="shared" si="30"/>
        <v/>
      </c>
      <c r="F269" s="131" t="str">
        <f t="shared" si="31"/>
        <v/>
      </c>
      <c r="G269" s="130" t="str">
        <f t="shared" si="32"/>
        <v/>
      </c>
    </row>
    <row r="270" spans="1:7" x14ac:dyDescent="0.25">
      <c r="A270" s="128" t="str">
        <f t="shared" si="33"/>
        <v/>
      </c>
      <c r="B270" s="129" t="str">
        <f t="shared" si="34"/>
        <v/>
      </c>
      <c r="C270" s="130" t="str">
        <f t="shared" si="35"/>
        <v/>
      </c>
      <c r="D270" s="131" t="str">
        <f t="shared" si="29"/>
        <v/>
      </c>
      <c r="E270" s="131" t="str">
        <f t="shared" si="30"/>
        <v/>
      </c>
      <c r="F270" s="131" t="str">
        <f t="shared" si="31"/>
        <v/>
      </c>
      <c r="G270" s="130" t="str">
        <f t="shared" si="32"/>
        <v/>
      </c>
    </row>
    <row r="271" spans="1:7" x14ac:dyDescent="0.25">
      <c r="A271" s="128" t="str">
        <f t="shared" si="33"/>
        <v/>
      </c>
      <c r="B271" s="129" t="str">
        <f t="shared" si="34"/>
        <v/>
      </c>
      <c r="C271" s="130" t="str">
        <f t="shared" si="35"/>
        <v/>
      </c>
      <c r="D271" s="131" t="str">
        <f t="shared" si="29"/>
        <v/>
      </c>
      <c r="E271" s="131" t="str">
        <f t="shared" si="30"/>
        <v/>
      </c>
      <c r="F271" s="131" t="str">
        <f t="shared" si="31"/>
        <v/>
      </c>
      <c r="G271" s="130" t="str">
        <f t="shared" si="32"/>
        <v/>
      </c>
    </row>
    <row r="272" spans="1:7" x14ac:dyDescent="0.25">
      <c r="A272" s="128" t="str">
        <f t="shared" si="33"/>
        <v/>
      </c>
      <c r="B272" s="129" t="str">
        <f t="shared" si="34"/>
        <v/>
      </c>
      <c r="C272" s="130" t="str">
        <f t="shared" si="35"/>
        <v/>
      </c>
      <c r="D272" s="131" t="str">
        <f t="shared" si="29"/>
        <v/>
      </c>
      <c r="E272" s="131" t="str">
        <f t="shared" si="30"/>
        <v/>
      </c>
      <c r="F272" s="131" t="str">
        <f t="shared" si="31"/>
        <v/>
      </c>
      <c r="G272" s="130" t="str">
        <f t="shared" si="32"/>
        <v/>
      </c>
    </row>
    <row r="273" spans="1:7" x14ac:dyDescent="0.25">
      <c r="A273" s="128" t="str">
        <f t="shared" si="33"/>
        <v/>
      </c>
      <c r="B273" s="129" t="str">
        <f t="shared" si="34"/>
        <v/>
      </c>
      <c r="C273" s="130" t="str">
        <f t="shared" si="35"/>
        <v/>
      </c>
      <c r="D273" s="131" t="str">
        <f t="shared" si="29"/>
        <v/>
      </c>
      <c r="E273" s="131" t="str">
        <f t="shared" si="30"/>
        <v/>
      </c>
      <c r="F273" s="131" t="str">
        <f t="shared" si="31"/>
        <v/>
      </c>
      <c r="G273" s="130" t="str">
        <f t="shared" si="32"/>
        <v/>
      </c>
    </row>
    <row r="274" spans="1:7" x14ac:dyDescent="0.25">
      <c r="A274" s="128" t="str">
        <f t="shared" si="33"/>
        <v/>
      </c>
      <c r="B274" s="129" t="str">
        <f t="shared" si="34"/>
        <v/>
      </c>
      <c r="C274" s="130" t="str">
        <f t="shared" si="35"/>
        <v/>
      </c>
      <c r="D274" s="131" t="str">
        <f t="shared" ref="D274:D337" si="36">IF(B274="","",IPMT($E$13/12,B274,$E$7,-$E$11,$E$12,0))</f>
        <v/>
      </c>
      <c r="E274" s="131" t="str">
        <f t="shared" ref="E274:E337" si="37">IF(B274="","",PPMT($E$13/12,B274,$E$7,-$E$11,$E$12,0))</f>
        <v/>
      </c>
      <c r="F274" s="131" t="str">
        <f t="shared" ref="F274:F337" si="38">IF(B274="","",SUM(D274:E274))</f>
        <v/>
      </c>
      <c r="G274" s="130" t="str">
        <f t="shared" ref="G274:G337" si="39">IF(B274="","",SUM(C274)-SUM(E274))</f>
        <v/>
      </c>
    </row>
    <row r="275" spans="1:7" x14ac:dyDescent="0.25">
      <c r="A275" s="128" t="str">
        <f t="shared" ref="A275:A338" si="40">IF(B275="","",EDATE(A274,1))</f>
        <v/>
      </c>
      <c r="B275" s="129" t="str">
        <f t="shared" ref="B275:B338" si="41">IF(B274="","",IF(SUM(B274)+1&lt;=$E$7,SUM(B274)+1,""))</f>
        <v/>
      </c>
      <c r="C275" s="130" t="str">
        <f t="shared" ref="C275:C338" si="42">IF(B275="","",G274)</f>
        <v/>
      </c>
      <c r="D275" s="131" t="str">
        <f t="shared" si="36"/>
        <v/>
      </c>
      <c r="E275" s="131" t="str">
        <f t="shared" si="37"/>
        <v/>
      </c>
      <c r="F275" s="131" t="str">
        <f t="shared" si="38"/>
        <v/>
      </c>
      <c r="G275" s="130" t="str">
        <f t="shared" si="39"/>
        <v/>
      </c>
    </row>
    <row r="276" spans="1:7" x14ac:dyDescent="0.25">
      <c r="A276" s="128" t="str">
        <f t="shared" si="40"/>
        <v/>
      </c>
      <c r="B276" s="129" t="str">
        <f t="shared" si="41"/>
        <v/>
      </c>
      <c r="C276" s="130" t="str">
        <f t="shared" si="42"/>
        <v/>
      </c>
      <c r="D276" s="131" t="str">
        <f t="shared" si="36"/>
        <v/>
      </c>
      <c r="E276" s="131" t="str">
        <f t="shared" si="37"/>
        <v/>
      </c>
      <c r="F276" s="131" t="str">
        <f t="shared" si="38"/>
        <v/>
      </c>
      <c r="G276" s="130" t="str">
        <f t="shared" si="39"/>
        <v/>
      </c>
    </row>
    <row r="277" spans="1:7" x14ac:dyDescent="0.25">
      <c r="A277" s="128" t="str">
        <f t="shared" si="40"/>
        <v/>
      </c>
      <c r="B277" s="129" t="str">
        <f t="shared" si="41"/>
        <v/>
      </c>
      <c r="C277" s="130" t="str">
        <f t="shared" si="42"/>
        <v/>
      </c>
      <c r="D277" s="131" t="str">
        <f t="shared" si="36"/>
        <v/>
      </c>
      <c r="E277" s="131" t="str">
        <f t="shared" si="37"/>
        <v/>
      </c>
      <c r="F277" s="131" t="str">
        <f t="shared" si="38"/>
        <v/>
      </c>
      <c r="G277" s="130" t="str">
        <f t="shared" si="39"/>
        <v/>
      </c>
    </row>
    <row r="278" spans="1:7" x14ac:dyDescent="0.25">
      <c r="A278" s="128" t="str">
        <f t="shared" si="40"/>
        <v/>
      </c>
      <c r="B278" s="129" t="str">
        <f t="shared" si="41"/>
        <v/>
      </c>
      <c r="C278" s="130" t="str">
        <f t="shared" si="42"/>
        <v/>
      </c>
      <c r="D278" s="131" t="str">
        <f t="shared" si="36"/>
        <v/>
      </c>
      <c r="E278" s="131" t="str">
        <f t="shared" si="37"/>
        <v/>
      </c>
      <c r="F278" s="131" t="str">
        <f t="shared" si="38"/>
        <v/>
      </c>
      <c r="G278" s="130" t="str">
        <f t="shared" si="39"/>
        <v/>
      </c>
    </row>
    <row r="279" spans="1:7" x14ac:dyDescent="0.25">
      <c r="A279" s="128" t="str">
        <f t="shared" si="40"/>
        <v/>
      </c>
      <c r="B279" s="129" t="str">
        <f t="shared" si="41"/>
        <v/>
      </c>
      <c r="C279" s="130" t="str">
        <f t="shared" si="42"/>
        <v/>
      </c>
      <c r="D279" s="131" t="str">
        <f t="shared" si="36"/>
        <v/>
      </c>
      <c r="E279" s="131" t="str">
        <f t="shared" si="37"/>
        <v/>
      </c>
      <c r="F279" s="131" t="str">
        <f t="shared" si="38"/>
        <v/>
      </c>
      <c r="G279" s="130" t="str">
        <f t="shared" si="39"/>
        <v/>
      </c>
    </row>
    <row r="280" spans="1:7" x14ac:dyDescent="0.25">
      <c r="A280" s="128" t="str">
        <f t="shared" si="40"/>
        <v/>
      </c>
      <c r="B280" s="129" t="str">
        <f t="shared" si="41"/>
        <v/>
      </c>
      <c r="C280" s="130" t="str">
        <f t="shared" si="42"/>
        <v/>
      </c>
      <c r="D280" s="131" t="str">
        <f t="shared" si="36"/>
        <v/>
      </c>
      <c r="E280" s="131" t="str">
        <f t="shared" si="37"/>
        <v/>
      </c>
      <c r="F280" s="131" t="str">
        <f t="shared" si="38"/>
        <v/>
      </c>
      <c r="G280" s="130" t="str">
        <f t="shared" si="39"/>
        <v/>
      </c>
    </row>
    <row r="281" spans="1:7" x14ac:dyDescent="0.25">
      <c r="A281" s="128" t="str">
        <f t="shared" si="40"/>
        <v/>
      </c>
      <c r="B281" s="129" t="str">
        <f t="shared" si="41"/>
        <v/>
      </c>
      <c r="C281" s="130" t="str">
        <f t="shared" si="42"/>
        <v/>
      </c>
      <c r="D281" s="131" t="str">
        <f t="shared" si="36"/>
        <v/>
      </c>
      <c r="E281" s="131" t="str">
        <f t="shared" si="37"/>
        <v/>
      </c>
      <c r="F281" s="131" t="str">
        <f t="shared" si="38"/>
        <v/>
      </c>
      <c r="G281" s="130" t="str">
        <f t="shared" si="39"/>
        <v/>
      </c>
    </row>
    <row r="282" spans="1:7" x14ac:dyDescent="0.25">
      <c r="A282" s="128" t="str">
        <f t="shared" si="40"/>
        <v/>
      </c>
      <c r="B282" s="129" t="str">
        <f t="shared" si="41"/>
        <v/>
      </c>
      <c r="C282" s="130" t="str">
        <f t="shared" si="42"/>
        <v/>
      </c>
      <c r="D282" s="131" t="str">
        <f t="shared" si="36"/>
        <v/>
      </c>
      <c r="E282" s="131" t="str">
        <f t="shared" si="37"/>
        <v/>
      </c>
      <c r="F282" s="131" t="str">
        <f t="shared" si="38"/>
        <v/>
      </c>
      <c r="G282" s="130" t="str">
        <f t="shared" si="39"/>
        <v/>
      </c>
    </row>
    <row r="283" spans="1:7" x14ac:dyDescent="0.25">
      <c r="A283" s="128" t="str">
        <f t="shared" si="40"/>
        <v/>
      </c>
      <c r="B283" s="129" t="str">
        <f t="shared" si="41"/>
        <v/>
      </c>
      <c r="C283" s="130" t="str">
        <f t="shared" si="42"/>
        <v/>
      </c>
      <c r="D283" s="131" t="str">
        <f t="shared" si="36"/>
        <v/>
      </c>
      <c r="E283" s="131" t="str">
        <f t="shared" si="37"/>
        <v/>
      </c>
      <c r="F283" s="131" t="str">
        <f t="shared" si="38"/>
        <v/>
      </c>
      <c r="G283" s="130" t="str">
        <f t="shared" si="39"/>
        <v/>
      </c>
    </row>
    <row r="284" spans="1:7" x14ac:dyDescent="0.25">
      <c r="A284" s="128" t="str">
        <f t="shared" si="40"/>
        <v/>
      </c>
      <c r="B284" s="129" t="str">
        <f t="shared" si="41"/>
        <v/>
      </c>
      <c r="C284" s="130" t="str">
        <f t="shared" si="42"/>
        <v/>
      </c>
      <c r="D284" s="131" t="str">
        <f t="shared" si="36"/>
        <v/>
      </c>
      <c r="E284" s="131" t="str">
        <f t="shared" si="37"/>
        <v/>
      </c>
      <c r="F284" s="131" t="str">
        <f t="shared" si="38"/>
        <v/>
      </c>
      <c r="G284" s="130" t="str">
        <f t="shared" si="39"/>
        <v/>
      </c>
    </row>
    <row r="285" spans="1:7" x14ac:dyDescent="0.25">
      <c r="A285" s="128" t="str">
        <f t="shared" si="40"/>
        <v/>
      </c>
      <c r="B285" s="129" t="str">
        <f t="shared" si="41"/>
        <v/>
      </c>
      <c r="C285" s="130" t="str">
        <f t="shared" si="42"/>
        <v/>
      </c>
      <c r="D285" s="131" t="str">
        <f t="shared" si="36"/>
        <v/>
      </c>
      <c r="E285" s="131" t="str">
        <f t="shared" si="37"/>
        <v/>
      </c>
      <c r="F285" s="131" t="str">
        <f t="shared" si="38"/>
        <v/>
      </c>
      <c r="G285" s="130" t="str">
        <f t="shared" si="39"/>
        <v/>
      </c>
    </row>
    <row r="286" spans="1:7" x14ac:dyDescent="0.25">
      <c r="A286" s="128" t="str">
        <f t="shared" si="40"/>
        <v/>
      </c>
      <c r="B286" s="129" t="str">
        <f t="shared" si="41"/>
        <v/>
      </c>
      <c r="C286" s="130" t="str">
        <f t="shared" si="42"/>
        <v/>
      </c>
      <c r="D286" s="131" t="str">
        <f t="shared" si="36"/>
        <v/>
      </c>
      <c r="E286" s="131" t="str">
        <f t="shared" si="37"/>
        <v/>
      </c>
      <c r="F286" s="131" t="str">
        <f t="shared" si="38"/>
        <v/>
      </c>
      <c r="G286" s="130" t="str">
        <f t="shared" si="39"/>
        <v/>
      </c>
    </row>
    <row r="287" spans="1:7" x14ac:dyDescent="0.25">
      <c r="A287" s="128" t="str">
        <f t="shared" si="40"/>
        <v/>
      </c>
      <c r="B287" s="129" t="str">
        <f t="shared" si="41"/>
        <v/>
      </c>
      <c r="C287" s="130" t="str">
        <f t="shared" si="42"/>
        <v/>
      </c>
      <c r="D287" s="131" t="str">
        <f t="shared" si="36"/>
        <v/>
      </c>
      <c r="E287" s="131" t="str">
        <f t="shared" si="37"/>
        <v/>
      </c>
      <c r="F287" s="131" t="str">
        <f t="shared" si="38"/>
        <v/>
      </c>
      <c r="G287" s="130" t="str">
        <f t="shared" si="39"/>
        <v/>
      </c>
    </row>
    <row r="288" spans="1:7" x14ac:dyDescent="0.25">
      <c r="A288" s="128" t="str">
        <f t="shared" si="40"/>
        <v/>
      </c>
      <c r="B288" s="129" t="str">
        <f t="shared" si="41"/>
        <v/>
      </c>
      <c r="C288" s="130" t="str">
        <f t="shared" si="42"/>
        <v/>
      </c>
      <c r="D288" s="131" t="str">
        <f t="shared" si="36"/>
        <v/>
      </c>
      <c r="E288" s="131" t="str">
        <f t="shared" si="37"/>
        <v/>
      </c>
      <c r="F288" s="131" t="str">
        <f t="shared" si="38"/>
        <v/>
      </c>
      <c r="G288" s="130" t="str">
        <f t="shared" si="39"/>
        <v/>
      </c>
    </row>
    <row r="289" spans="1:7" x14ac:dyDescent="0.25">
      <c r="A289" s="128" t="str">
        <f t="shared" si="40"/>
        <v/>
      </c>
      <c r="B289" s="129" t="str">
        <f t="shared" si="41"/>
        <v/>
      </c>
      <c r="C289" s="130" t="str">
        <f t="shared" si="42"/>
        <v/>
      </c>
      <c r="D289" s="131" t="str">
        <f t="shared" si="36"/>
        <v/>
      </c>
      <c r="E289" s="131" t="str">
        <f t="shared" si="37"/>
        <v/>
      </c>
      <c r="F289" s="131" t="str">
        <f t="shared" si="38"/>
        <v/>
      </c>
      <c r="G289" s="130" t="str">
        <f t="shared" si="39"/>
        <v/>
      </c>
    </row>
    <row r="290" spans="1:7" x14ac:dyDescent="0.25">
      <c r="A290" s="128" t="str">
        <f t="shared" si="40"/>
        <v/>
      </c>
      <c r="B290" s="129" t="str">
        <f t="shared" si="41"/>
        <v/>
      </c>
      <c r="C290" s="130" t="str">
        <f t="shared" si="42"/>
        <v/>
      </c>
      <c r="D290" s="131" t="str">
        <f t="shared" si="36"/>
        <v/>
      </c>
      <c r="E290" s="131" t="str">
        <f t="shared" si="37"/>
        <v/>
      </c>
      <c r="F290" s="131" t="str">
        <f t="shared" si="38"/>
        <v/>
      </c>
      <c r="G290" s="130" t="str">
        <f t="shared" si="39"/>
        <v/>
      </c>
    </row>
    <row r="291" spans="1:7" x14ac:dyDescent="0.25">
      <c r="A291" s="128" t="str">
        <f t="shared" si="40"/>
        <v/>
      </c>
      <c r="B291" s="129" t="str">
        <f t="shared" si="41"/>
        <v/>
      </c>
      <c r="C291" s="130" t="str">
        <f t="shared" si="42"/>
        <v/>
      </c>
      <c r="D291" s="131" t="str">
        <f t="shared" si="36"/>
        <v/>
      </c>
      <c r="E291" s="131" t="str">
        <f t="shared" si="37"/>
        <v/>
      </c>
      <c r="F291" s="131" t="str">
        <f t="shared" si="38"/>
        <v/>
      </c>
      <c r="G291" s="130" t="str">
        <f t="shared" si="39"/>
        <v/>
      </c>
    </row>
    <row r="292" spans="1:7" x14ac:dyDescent="0.25">
      <c r="A292" s="128" t="str">
        <f t="shared" si="40"/>
        <v/>
      </c>
      <c r="B292" s="129" t="str">
        <f t="shared" si="41"/>
        <v/>
      </c>
      <c r="C292" s="130" t="str">
        <f t="shared" si="42"/>
        <v/>
      </c>
      <c r="D292" s="131" t="str">
        <f t="shared" si="36"/>
        <v/>
      </c>
      <c r="E292" s="131" t="str">
        <f t="shared" si="37"/>
        <v/>
      </c>
      <c r="F292" s="131" t="str">
        <f t="shared" si="38"/>
        <v/>
      </c>
      <c r="G292" s="130" t="str">
        <f t="shared" si="39"/>
        <v/>
      </c>
    </row>
    <row r="293" spans="1:7" x14ac:dyDescent="0.25">
      <c r="A293" s="128" t="str">
        <f t="shared" si="40"/>
        <v/>
      </c>
      <c r="B293" s="129" t="str">
        <f t="shared" si="41"/>
        <v/>
      </c>
      <c r="C293" s="130" t="str">
        <f t="shared" si="42"/>
        <v/>
      </c>
      <c r="D293" s="131" t="str">
        <f t="shared" si="36"/>
        <v/>
      </c>
      <c r="E293" s="131" t="str">
        <f t="shared" si="37"/>
        <v/>
      </c>
      <c r="F293" s="131" t="str">
        <f t="shared" si="38"/>
        <v/>
      </c>
      <c r="G293" s="130" t="str">
        <f t="shared" si="39"/>
        <v/>
      </c>
    </row>
    <row r="294" spans="1:7" x14ac:dyDescent="0.25">
      <c r="A294" s="128" t="str">
        <f t="shared" si="40"/>
        <v/>
      </c>
      <c r="B294" s="129" t="str">
        <f t="shared" si="41"/>
        <v/>
      </c>
      <c r="C294" s="130" t="str">
        <f t="shared" si="42"/>
        <v/>
      </c>
      <c r="D294" s="131" t="str">
        <f t="shared" si="36"/>
        <v/>
      </c>
      <c r="E294" s="131" t="str">
        <f t="shared" si="37"/>
        <v/>
      </c>
      <c r="F294" s="131" t="str">
        <f t="shared" si="38"/>
        <v/>
      </c>
      <c r="G294" s="130" t="str">
        <f t="shared" si="39"/>
        <v/>
      </c>
    </row>
    <row r="295" spans="1:7" x14ac:dyDescent="0.25">
      <c r="A295" s="128" t="str">
        <f t="shared" si="40"/>
        <v/>
      </c>
      <c r="B295" s="129" t="str">
        <f t="shared" si="41"/>
        <v/>
      </c>
      <c r="C295" s="130" t="str">
        <f t="shared" si="42"/>
        <v/>
      </c>
      <c r="D295" s="131" t="str">
        <f t="shared" si="36"/>
        <v/>
      </c>
      <c r="E295" s="131" t="str">
        <f t="shared" si="37"/>
        <v/>
      </c>
      <c r="F295" s="131" t="str">
        <f t="shared" si="38"/>
        <v/>
      </c>
      <c r="G295" s="130" t="str">
        <f t="shared" si="39"/>
        <v/>
      </c>
    </row>
    <row r="296" spans="1:7" x14ac:dyDescent="0.25">
      <c r="A296" s="128" t="str">
        <f t="shared" si="40"/>
        <v/>
      </c>
      <c r="B296" s="129" t="str">
        <f t="shared" si="41"/>
        <v/>
      </c>
      <c r="C296" s="130" t="str">
        <f t="shared" si="42"/>
        <v/>
      </c>
      <c r="D296" s="131" t="str">
        <f t="shared" si="36"/>
        <v/>
      </c>
      <c r="E296" s="131" t="str">
        <f t="shared" si="37"/>
        <v/>
      </c>
      <c r="F296" s="131" t="str">
        <f t="shared" si="38"/>
        <v/>
      </c>
      <c r="G296" s="130" t="str">
        <f t="shared" si="39"/>
        <v/>
      </c>
    </row>
    <row r="297" spans="1:7" x14ac:dyDescent="0.25">
      <c r="A297" s="128" t="str">
        <f t="shared" si="40"/>
        <v/>
      </c>
      <c r="B297" s="129" t="str">
        <f t="shared" si="41"/>
        <v/>
      </c>
      <c r="C297" s="130" t="str">
        <f t="shared" si="42"/>
        <v/>
      </c>
      <c r="D297" s="131" t="str">
        <f t="shared" si="36"/>
        <v/>
      </c>
      <c r="E297" s="131" t="str">
        <f t="shared" si="37"/>
        <v/>
      </c>
      <c r="F297" s="131" t="str">
        <f t="shared" si="38"/>
        <v/>
      </c>
      <c r="G297" s="130" t="str">
        <f t="shared" si="39"/>
        <v/>
      </c>
    </row>
    <row r="298" spans="1:7" x14ac:dyDescent="0.25">
      <c r="A298" s="128" t="str">
        <f t="shared" si="40"/>
        <v/>
      </c>
      <c r="B298" s="129" t="str">
        <f t="shared" si="41"/>
        <v/>
      </c>
      <c r="C298" s="130" t="str">
        <f t="shared" si="42"/>
        <v/>
      </c>
      <c r="D298" s="131" t="str">
        <f t="shared" si="36"/>
        <v/>
      </c>
      <c r="E298" s="131" t="str">
        <f t="shared" si="37"/>
        <v/>
      </c>
      <c r="F298" s="131" t="str">
        <f t="shared" si="38"/>
        <v/>
      </c>
      <c r="G298" s="130" t="str">
        <f t="shared" si="39"/>
        <v/>
      </c>
    </row>
    <row r="299" spans="1:7" x14ac:dyDescent="0.25">
      <c r="A299" s="128" t="str">
        <f t="shared" si="40"/>
        <v/>
      </c>
      <c r="B299" s="129" t="str">
        <f t="shared" si="41"/>
        <v/>
      </c>
      <c r="C299" s="130" t="str">
        <f t="shared" si="42"/>
        <v/>
      </c>
      <c r="D299" s="131" t="str">
        <f t="shared" si="36"/>
        <v/>
      </c>
      <c r="E299" s="131" t="str">
        <f t="shared" si="37"/>
        <v/>
      </c>
      <c r="F299" s="131" t="str">
        <f t="shared" si="38"/>
        <v/>
      </c>
      <c r="G299" s="130" t="str">
        <f t="shared" si="39"/>
        <v/>
      </c>
    </row>
    <row r="300" spans="1:7" x14ac:dyDescent="0.25">
      <c r="A300" s="128" t="str">
        <f t="shared" si="40"/>
        <v/>
      </c>
      <c r="B300" s="129" t="str">
        <f t="shared" si="41"/>
        <v/>
      </c>
      <c r="C300" s="130" t="str">
        <f t="shared" si="42"/>
        <v/>
      </c>
      <c r="D300" s="131" t="str">
        <f t="shared" si="36"/>
        <v/>
      </c>
      <c r="E300" s="131" t="str">
        <f t="shared" si="37"/>
        <v/>
      </c>
      <c r="F300" s="131" t="str">
        <f t="shared" si="38"/>
        <v/>
      </c>
      <c r="G300" s="130" t="str">
        <f t="shared" si="39"/>
        <v/>
      </c>
    </row>
    <row r="301" spans="1:7" x14ac:dyDescent="0.25">
      <c r="A301" s="128" t="str">
        <f t="shared" si="40"/>
        <v/>
      </c>
      <c r="B301" s="129" t="str">
        <f t="shared" si="41"/>
        <v/>
      </c>
      <c r="C301" s="130" t="str">
        <f t="shared" si="42"/>
        <v/>
      </c>
      <c r="D301" s="131" t="str">
        <f t="shared" si="36"/>
        <v/>
      </c>
      <c r="E301" s="131" t="str">
        <f t="shared" si="37"/>
        <v/>
      </c>
      <c r="F301" s="131" t="str">
        <f t="shared" si="38"/>
        <v/>
      </c>
      <c r="G301" s="130" t="str">
        <f t="shared" si="39"/>
        <v/>
      </c>
    </row>
    <row r="302" spans="1:7" x14ac:dyDescent="0.25">
      <c r="A302" s="128" t="str">
        <f t="shared" si="40"/>
        <v/>
      </c>
      <c r="B302" s="129" t="str">
        <f t="shared" si="41"/>
        <v/>
      </c>
      <c r="C302" s="130" t="str">
        <f t="shared" si="42"/>
        <v/>
      </c>
      <c r="D302" s="131" t="str">
        <f t="shared" si="36"/>
        <v/>
      </c>
      <c r="E302" s="131" t="str">
        <f t="shared" si="37"/>
        <v/>
      </c>
      <c r="F302" s="131" t="str">
        <f t="shared" si="38"/>
        <v/>
      </c>
      <c r="G302" s="130" t="str">
        <f t="shared" si="39"/>
        <v/>
      </c>
    </row>
    <row r="303" spans="1:7" x14ac:dyDescent="0.25">
      <c r="A303" s="128" t="str">
        <f t="shared" si="40"/>
        <v/>
      </c>
      <c r="B303" s="129" t="str">
        <f t="shared" si="41"/>
        <v/>
      </c>
      <c r="C303" s="130" t="str">
        <f t="shared" si="42"/>
        <v/>
      </c>
      <c r="D303" s="131" t="str">
        <f t="shared" si="36"/>
        <v/>
      </c>
      <c r="E303" s="131" t="str">
        <f t="shared" si="37"/>
        <v/>
      </c>
      <c r="F303" s="131" t="str">
        <f t="shared" si="38"/>
        <v/>
      </c>
      <c r="G303" s="130" t="str">
        <f t="shared" si="39"/>
        <v/>
      </c>
    </row>
    <row r="304" spans="1:7" x14ac:dyDescent="0.25">
      <c r="A304" s="128" t="str">
        <f t="shared" si="40"/>
        <v/>
      </c>
      <c r="B304" s="129" t="str">
        <f t="shared" si="41"/>
        <v/>
      </c>
      <c r="C304" s="130" t="str">
        <f t="shared" si="42"/>
        <v/>
      </c>
      <c r="D304" s="131" t="str">
        <f t="shared" si="36"/>
        <v/>
      </c>
      <c r="E304" s="131" t="str">
        <f t="shared" si="37"/>
        <v/>
      </c>
      <c r="F304" s="131" t="str">
        <f t="shared" si="38"/>
        <v/>
      </c>
      <c r="G304" s="130" t="str">
        <f t="shared" si="39"/>
        <v/>
      </c>
    </row>
    <row r="305" spans="1:7" x14ac:dyDescent="0.25">
      <c r="A305" s="128" t="str">
        <f t="shared" si="40"/>
        <v/>
      </c>
      <c r="B305" s="129" t="str">
        <f t="shared" si="41"/>
        <v/>
      </c>
      <c r="C305" s="130" t="str">
        <f t="shared" si="42"/>
        <v/>
      </c>
      <c r="D305" s="131" t="str">
        <f t="shared" si="36"/>
        <v/>
      </c>
      <c r="E305" s="131" t="str">
        <f t="shared" si="37"/>
        <v/>
      </c>
      <c r="F305" s="131" t="str">
        <f t="shared" si="38"/>
        <v/>
      </c>
      <c r="G305" s="130" t="str">
        <f t="shared" si="39"/>
        <v/>
      </c>
    </row>
    <row r="306" spans="1:7" x14ac:dyDescent="0.25">
      <c r="A306" s="128" t="str">
        <f t="shared" si="40"/>
        <v/>
      </c>
      <c r="B306" s="129" t="str">
        <f t="shared" si="41"/>
        <v/>
      </c>
      <c r="C306" s="130" t="str">
        <f t="shared" si="42"/>
        <v/>
      </c>
      <c r="D306" s="131" t="str">
        <f t="shared" si="36"/>
        <v/>
      </c>
      <c r="E306" s="131" t="str">
        <f t="shared" si="37"/>
        <v/>
      </c>
      <c r="F306" s="131" t="str">
        <f t="shared" si="38"/>
        <v/>
      </c>
      <c r="G306" s="130" t="str">
        <f t="shared" si="39"/>
        <v/>
      </c>
    </row>
    <row r="307" spans="1:7" x14ac:dyDescent="0.25">
      <c r="A307" s="128" t="str">
        <f t="shared" si="40"/>
        <v/>
      </c>
      <c r="B307" s="129" t="str">
        <f t="shared" si="41"/>
        <v/>
      </c>
      <c r="C307" s="130" t="str">
        <f t="shared" si="42"/>
        <v/>
      </c>
      <c r="D307" s="131" t="str">
        <f t="shared" si="36"/>
        <v/>
      </c>
      <c r="E307" s="131" t="str">
        <f t="shared" si="37"/>
        <v/>
      </c>
      <c r="F307" s="131" t="str">
        <f t="shared" si="38"/>
        <v/>
      </c>
      <c r="G307" s="130" t="str">
        <f t="shared" si="39"/>
        <v/>
      </c>
    </row>
    <row r="308" spans="1:7" x14ac:dyDescent="0.25">
      <c r="A308" s="128" t="str">
        <f t="shared" si="40"/>
        <v/>
      </c>
      <c r="B308" s="129" t="str">
        <f t="shared" si="41"/>
        <v/>
      </c>
      <c r="C308" s="130" t="str">
        <f t="shared" si="42"/>
        <v/>
      </c>
      <c r="D308" s="131" t="str">
        <f t="shared" si="36"/>
        <v/>
      </c>
      <c r="E308" s="131" t="str">
        <f t="shared" si="37"/>
        <v/>
      </c>
      <c r="F308" s="131" t="str">
        <f t="shared" si="38"/>
        <v/>
      </c>
      <c r="G308" s="130" t="str">
        <f t="shared" si="39"/>
        <v/>
      </c>
    </row>
    <row r="309" spans="1:7" x14ac:dyDescent="0.25">
      <c r="A309" s="128" t="str">
        <f t="shared" si="40"/>
        <v/>
      </c>
      <c r="B309" s="129" t="str">
        <f t="shared" si="41"/>
        <v/>
      </c>
      <c r="C309" s="130" t="str">
        <f t="shared" si="42"/>
        <v/>
      </c>
      <c r="D309" s="131" t="str">
        <f t="shared" si="36"/>
        <v/>
      </c>
      <c r="E309" s="131" t="str">
        <f t="shared" si="37"/>
        <v/>
      </c>
      <c r="F309" s="131" t="str">
        <f t="shared" si="38"/>
        <v/>
      </c>
      <c r="G309" s="130" t="str">
        <f t="shared" si="39"/>
        <v/>
      </c>
    </row>
    <row r="310" spans="1:7" x14ac:dyDescent="0.25">
      <c r="A310" s="128" t="str">
        <f t="shared" si="40"/>
        <v/>
      </c>
      <c r="B310" s="129" t="str">
        <f t="shared" si="41"/>
        <v/>
      </c>
      <c r="C310" s="130" t="str">
        <f t="shared" si="42"/>
        <v/>
      </c>
      <c r="D310" s="131" t="str">
        <f t="shared" si="36"/>
        <v/>
      </c>
      <c r="E310" s="131" t="str">
        <f t="shared" si="37"/>
        <v/>
      </c>
      <c r="F310" s="131" t="str">
        <f t="shared" si="38"/>
        <v/>
      </c>
      <c r="G310" s="130" t="str">
        <f t="shared" si="39"/>
        <v/>
      </c>
    </row>
    <row r="311" spans="1:7" x14ac:dyDescent="0.25">
      <c r="A311" s="128" t="str">
        <f t="shared" si="40"/>
        <v/>
      </c>
      <c r="B311" s="129" t="str">
        <f t="shared" si="41"/>
        <v/>
      </c>
      <c r="C311" s="130" t="str">
        <f t="shared" si="42"/>
        <v/>
      </c>
      <c r="D311" s="131" t="str">
        <f t="shared" si="36"/>
        <v/>
      </c>
      <c r="E311" s="131" t="str">
        <f t="shared" si="37"/>
        <v/>
      </c>
      <c r="F311" s="131" t="str">
        <f t="shared" si="38"/>
        <v/>
      </c>
      <c r="G311" s="130" t="str">
        <f t="shared" si="39"/>
        <v/>
      </c>
    </row>
    <row r="312" spans="1:7" x14ac:dyDescent="0.25">
      <c r="A312" s="128" t="str">
        <f t="shared" si="40"/>
        <v/>
      </c>
      <c r="B312" s="129" t="str">
        <f t="shared" si="41"/>
        <v/>
      </c>
      <c r="C312" s="130" t="str">
        <f t="shared" si="42"/>
        <v/>
      </c>
      <c r="D312" s="131" t="str">
        <f t="shared" si="36"/>
        <v/>
      </c>
      <c r="E312" s="131" t="str">
        <f t="shared" si="37"/>
        <v/>
      </c>
      <c r="F312" s="131" t="str">
        <f t="shared" si="38"/>
        <v/>
      </c>
      <c r="G312" s="130" t="str">
        <f t="shared" si="39"/>
        <v/>
      </c>
    </row>
    <row r="313" spans="1:7" x14ac:dyDescent="0.25">
      <c r="A313" s="128" t="str">
        <f t="shared" si="40"/>
        <v/>
      </c>
      <c r="B313" s="129" t="str">
        <f t="shared" si="41"/>
        <v/>
      </c>
      <c r="C313" s="130" t="str">
        <f t="shared" si="42"/>
        <v/>
      </c>
      <c r="D313" s="131" t="str">
        <f t="shared" si="36"/>
        <v/>
      </c>
      <c r="E313" s="131" t="str">
        <f t="shared" si="37"/>
        <v/>
      </c>
      <c r="F313" s="131" t="str">
        <f t="shared" si="38"/>
        <v/>
      </c>
      <c r="G313" s="130" t="str">
        <f t="shared" si="39"/>
        <v/>
      </c>
    </row>
    <row r="314" spans="1:7" x14ac:dyDescent="0.25">
      <c r="A314" s="128" t="str">
        <f t="shared" si="40"/>
        <v/>
      </c>
      <c r="B314" s="129" t="str">
        <f t="shared" si="41"/>
        <v/>
      </c>
      <c r="C314" s="130" t="str">
        <f t="shared" si="42"/>
        <v/>
      </c>
      <c r="D314" s="131" t="str">
        <f t="shared" si="36"/>
        <v/>
      </c>
      <c r="E314" s="131" t="str">
        <f t="shared" si="37"/>
        <v/>
      </c>
      <c r="F314" s="131" t="str">
        <f t="shared" si="38"/>
        <v/>
      </c>
      <c r="G314" s="130" t="str">
        <f t="shared" si="39"/>
        <v/>
      </c>
    </row>
    <row r="315" spans="1:7" x14ac:dyDescent="0.25">
      <c r="A315" s="128" t="str">
        <f t="shared" si="40"/>
        <v/>
      </c>
      <c r="B315" s="129" t="str">
        <f t="shared" si="41"/>
        <v/>
      </c>
      <c r="C315" s="130" t="str">
        <f t="shared" si="42"/>
        <v/>
      </c>
      <c r="D315" s="131" t="str">
        <f t="shared" si="36"/>
        <v/>
      </c>
      <c r="E315" s="131" t="str">
        <f t="shared" si="37"/>
        <v/>
      </c>
      <c r="F315" s="131" t="str">
        <f t="shared" si="38"/>
        <v/>
      </c>
      <c r="G315" s="130" t="str">
        <f t="shared" si="39"/>
        <v/>
      </c>
    </row>
    <row r="316" spans="1:7" x14ac:dyDescent="0.25">
      <c r="A316" s="128" t="str">
        <f t="shared" si="40"/>
        <v/>
      </c>
      <c r="B316" s="129" t="str">
        <f t="shared" si="41"/>
        <v/>
      </c>
      <c r="C316" s="130" t="str">
        <f t="shared" si="42"/>
        <v/>
      </c>
      <c r="D316" s="131" t="str">
        <f t="shared" si="36"/>
        <v/>
      </c>
      <c r="E316" s="131" t="str">
        <f t="shared" si="37"/>
        <v/>
      </c>
      <c r="F316" s="131" t="str">
        <f t="shared" si="38"/>
        <v/>
      </c>
      <c r="G316" s="130" t="str">
        <f t="shared" si="39"/>
        <v/>
      </c>
    </row>
    <row r="317" spans="1:7" x14ac:dyDescent="0.25">
      <c r="A317" s="128" t="str">
        <f t="shared" si="40"/>
        <v/>
      </c>
      <c r="B317" s="129" t="str">
        <f t="shared" si="41"/>
        <v/>
      </c>
      <c r="C317" s="130" t="str">
        <f t="shared" si="42"/>
        <v/>
      </c>
      <c r="D317" s="131" t="str">
        <f t="shared" si="36"/>
        <v/>
      </c>
      <c r="E317" s="131" t="str">
        <f t="shared" si="37"/>
        <v/>
      </c>
      <c r="F317" s="131" t="str">
        <f t="shared" si="38"/>
        <v/>
      </c>
      <c r="G317" s="130" t="str">
        <f t="shared" si="39"/>
        <v/>
      </c>
    </row>
    <row r="318" spans="1:7" x14ac:dyDescent="0.25">
      <c r="A318" s="128" t="str">
        <f t="shared" si="40"/>
        <v/>
      </c>
      <c r="B318" s="129" t="str">
        <f t="shared" si="41"/>
        <v/>
      </c>
      <c r="C318" s="130" t="str">
        <f t="shared" si="42"/>
        <v/>
      </c>
      <c r="D318" s="131" t="str">
        <f t="shared" si="36"/>
        <v/>
      </c>
      <c r="E318" s="131" t="str">
        <f t="shared" si="37"/>
        <v/>
      </c>
      <c r="F318" s="131" t="str">
        <f t="shared" si="38"/>
        <v/>
      </c>
      <c r="G318" s="130" t="str">
        <f t="shared" si="39"/>
        <v/>
      </c>
    </row>
    <row r="319" spans="1:7" x14ac:dyDescent="0.25">
      <c r="A319" s="128" t="str">
        <f t="shared" si="40"/>
        <v/>
      </c>
      <c r="B319" s="129" t="str">
        <f t="shared" si="41"/>
        <v/>
      </c>
      <c r="C319" s="130" t="str">
        <f t="shared" si="42"/>
        <v/>
      </c>
      <c r="D319" s="131" t="str">
        <f t="shared" si="36"/>
        <v/>
      </c>
      <c r="E319" s="131" t="str">
        <f t="shared" si="37"/>
        <v/>
      </c>
      <c r="F319" s="131" t="str">
        <f t="shared" si="38"/>
        <v/>
      </c>
      <c r="G319" s="130" t="str">
        <f t="shared" si="39"/>
        <v/>
      </c>
    </row>
    <row r="320" spans="1:7" x14ac:dyDescent="0.25">
      <c r="A320" s="128" t="str">
        <f t="shared" si="40"/>
        <v/>
      </c>
      <c r="B320" s="129" t="str">
        <f t="shared" si="41"/>
        <v/>
      </c>
      <c r="C320" s="130" t="str">
        <f t="shared" si="42"/>
        <v/>
      </c>
      <c r="D320" s="131" t="str">
        <f t="shared" si="36"/>
        <v/>
      </c>
      <c r="E320" s="131" t="str">
        <f t="shared" si="37"/>
        <v/>
      </c>
      <c r="F320" s="131" t="str">
        <f t="shared" si="38"/>
        <v/>
      </c>
      <c r="G320" s="130" t="str">
        <f t="shared" si="39"/>
        <v/>
      </c>
    </row>
    <row r="321" spans="1:7" x14ac:dyDescent="0.25">
      <c r="A321" s="128" t="str">
        <f t="shared" si="40"/>
        <v/>
      </c>
      <c r="B321" s="129" t="str">
        <f t="shared" si="41"/>
        <v/>
      </c>
      <c r="C321" s="130" t="str">
        <f t="shared" si="42"/>
        <v/>
      </c>
      <c r="D321" s="131" t="str">
        <f t="shared" si="36"/>
        <v/>
      </c>
      <c r="E321" s="131" t="str">
        <f t="shared" si="37"/>
        <v/>
      </c>
      <c r="F321" s="131" t="str">
        <f t="shared" si="38"/>
        <v/>
      </c>
      <c r="G321" s="130" t="str">
        <f t="shared" si="39"/>
        <v/>
      </c>
    </row>
    <row r="322" spans="1:7" x14ac:dyDescent="0.25">
      <c r="A322" s="128" t="str">
        <f t="shared" si="40"/>
        <v/>
      </c>
      <c r="B322" s="129" t="str">
        <f t="shared" si="41"/>
        <v/>
      </c>
      <c r="C322" s="130" t="str">
        <f t="shared" si="42"/>
        <v/>
      </c>
      <c r="D322" s="131" t="str">
        <f t="shared" si="36"/>
        <v/>
      </c>
      <c r="E322" s="131" t="str">
        <f t="shared" si="37"/>
        <v/>
      </c>
      <c r="F322" s="131" t="str">
        <f t="shared" si="38"/>
        <v/>
      </c>
      <c r="G322" s="130" t="str">
        <f t="shared" si="39"/>
        <v/>
      </c>
    </row>
    <row r="323" spans="1:7" x14ac:dyDescent="0.25">
      <c r="A323" s="128" t="str">
        <f t="shared" si="40"/>
        <v/>
      </c>
      <c r="B323" s="129" t="str">
        <f t="shared" si="41"/>
        <v/>
      </c>
      <c r="C323" s="130" t="str">
        <f t="shared" si="42"/>
        <v/>
      </c>
      <c r="D323" s="131" t="str">
        <f t="shared" si="36"/>
        <v/>
      </c>
      <c r="E323" s="131" t="str">
        <f t="shared" si="37"/>
        <v/>
      </c>
      <c r="F323" s="131" t="str">
        <f t="shared" si="38"/>
        <v/>
      </c>
      <c r="G323" s="130" t="str">
        <f t="shared" si="39"/>
        <v/>
      </c>
    </row>
    <row r="324" spans="1:7" x14ac:dyDescent="0.25">
      <c r="A324" s="128" t="str">
        <f t="shared" si="40"/>
        <v/>
      </c>
      <c r="B324" s="129" t="str">
        <f t="shared" si="41"/>
        <v/>
      </c>
      <c r="C324" s="130" t="str">
        <f t="shared" si="42"/>
        <v/>
      </c>
      <c r="D324" s="131" t="str">
        <f t="shared" si="36"/>
        <v/>
      </c>
      <c r="E324" s="131" t="str">
        <f t="shared" si="37"/>
        <v/>
      </c>
      <c r="F324" s="131" t="str">
        <f t="shared" si="38"/>
        <v/>
      </c>
      <c r="G324" s="130" t="str">
        <f t="shared" si="39"/>
        <v/>
      </c>
    </row>
    <row r="325" spans="1:7" x14ac:dyDescent="0.25">
      <c r="A325" s="128" t="str">
        <f t="shared" si="40"/>
        <v/>
      </c>
      <c r="B325" s="129" t="str">
        <f t="shared" si="41"/>
        <v/>
      </c>
      <c r="C325" s="130" t="str">
        <f t="shared" si="42"/>
        <v/>
      </c>
      <c r="D325" s="131" t="str">
        <f t="shared" si="36"/>
        <v/>
      </c>
      <c r="E325" s="131" t="str">
        <f t="shared" si="37"/>
        <v/>
      </c>
      <c r="F325" s="131" t="str">
        <f t="shared" si="38"/>
        <v/>
      </c>
      <c r="G325" s="130" t="str">
        <f t="shared" si="39"/>
        <v/>
      </c>
    </row>
    <row r="326" spans="1:7" x14ac:dyDescent="0.25">
      <c r="A326" s="128" t="str">
        <f t="shared" si="40"/>
        <v/>
      </c>
      <c r="B326" s="129" t="str">
        <f t="shared" si="41"/>
        <v/>
      </c>
      <c r="C326" s="130" t="str">
        <f t="shared" si="42"/>
        <v/>
      </c>
      <c r="D326" s="131" t="str">
        <f t="shared" si="36"/>
        <v/>
      </c>
      <c r="E326" s="131" t="str">
        <f t="shared" si="37"/>
        <v/>
      </c>
      <c r="F326" s="131" t="str">
        <f t="shared" si="38"/>
        <v/>
      </c>
      <c r="G326" s="130" t="str">
        <f t="shared" si="39"/>
        <v/>
      </c>
    </row>
    <row r="327" spans="1:7" x14ac:dyDescent="0.25">
      <c r="A327" s="128" t="str">
        <f t="shared" si="40"/>
        <v/>
      </c>
      <c r="B327" s="129" t="str">
        <f t="shared" si="41"/>
        <v/>
      </c>
      <c r="C327" s="130" t="str">
        <f t="shared" si="42"/>
        <v/>
      </c>
      <c r="D327" s="131" t="str">
        <f t="shared" si="36"/>
        <v/>
      </c>
      <c r="E327" s="131" t="str">
        <f t="shared" si="37"/>
        <v/>
      </c>
      <c r="F327" s="131" t="str">
        <f t="shared" si="38"/>
        <v/>
      </c>
      <c r="G327" s="130" t="str">
        <f t="shared" si="39"/>
        <v/>
      </c>
    </row>
    <row r="328" spans="1:7" x14ac:dyDescent="0.25">
      <c r="A328" s="128" t="str">
        <f t="shared" si="40"/>
        <v/>
      </c>
      <c r="B328" s="129" t="str">
        <f t="shared" si="41"/>
        <v/>
      </c>
      <c r="C328" s="130" t="str">
        <f t="shared" si="42"/>
        <v/>
      </c>
      <c r="D328" s="131" t="str">
        <f t="shared" si="36"/>
        <v/>
      </c>
      <c r="E328" s="131" t="str">
        <f t="shared" si="37"/>
        <v/>
      </c>
      <c r="F328" s="131" t="str">
        <f t="shared" si="38"/>
        <v/>
      </c>
      <c r="G328" s="130" t="str">
        <f t="shared" si="39"/>
        <v/>
      </c>
    </row>
    <row r="329" spans="1:7" x14ac:dyDescent="0.25">
      <c r="A329" s="128" t="str">
        <f t="shared" si="40"/>
        <v/>
      </c>
      <c r="B329" s="129" t="str">
        <f t="shared" si="41"/>
        <v/>
      </c>
      <c r="C329" s="130" t="str">
        <f t="shared" si="42"/>
        <v/>
      </c>
      <c r="D329" s="131" t="str">
        <f t="shared" si="36"/>
        <v/>
      </c>
      <c r="E329" s="131" t="str">
        <f t="shared" si="37"/>
        <v/>
      </c>
      <c r="F329" s="131" t="str">
        <f t="shared" si="38"/>
        <v/>
      </c>
      <c r="G329" s="130" t="str">
        <f t="shared" si="39"/>
        <v/>
      </c>
    </row>
    <row r="330" spans="1:7" x14ac:dyDescent="0.25">
      <c r="A330" s="128" t="str">
        <f t="shared" si="40"/>
        <v/>
      </c>
      <c r="B330" s="129" t="str">
        <f t="shared" si="41"/>
        <v/>
      </c>
      <c r="C330" s="130" t="str">
        <f t="shared" si="42"/>
        <v/>
      </c>
      <c r="D330" s="131" t="str">
        <f t="shared" si="36"/>
        <v/>
      </c>
      <c r="E330" s="131" t="str">
        <f t="shared" si="37"/>
        <v/>
      </c>
      <c r="F330" s="131" t="str">
        <f t="shared" si="38"/>
        <v/>
      </c>
      <c r="G330" s="130" t="str">
        <f t="shared" si="39"/>
        <v/>
      </c>
    </row>
    <row r="331" spans="1:7" x14ac:dyDescent="0.25">
      <c r="A331" s="128" t="str">
        <f t="shared" si="40"/>
        <v/>
      </c>
      <c r="B331" s="129" t="str">
        <f t="shared" si="41"/>
        <v/>
      </c>
      <c r="C331" s="130" t="str">
        <f t="shared" si="42"/>
        <v/>
      </c>
      <c r="D331" s="131" t="str">
        <f t="shared" si="36"/>
        <v/>
      </c>
      <c r="E331" s="131" t="str">
        <f t="shared" si="37"/>
        <v/>
      </c>
      <c r="F331" s="131" t="str">
        <f t="shared" si="38"/>
        <v/>
      </c>
      <c r="G331" s="130" t="str">
        <f t="shared" si="39"/>
        <v/>
      </c>
    </row>
    <row r="332" spans="1:7" x14ac:dyDescent="0.25">
      <c r="A332" s="128" t="str">
        <f t="shared" si="40"/>
        <v/>
      </c>
      <c r="B332" s="129" t="str">
        <f t="shared" si="41"/>
        <v/>
      </c>
      <c r="C332" s="130" t="str">
        <f t="shared" si="42"/>
        <v/>
      </c>
      <c r="D332" s="131" t="str">
        <f t="shared" si="36"/>
        <v/>
      </c>
      <c r="E332" s="131" t="str">
        <f t="shared" si="37"/>
        <v/>
      </c>
      <c r="F332" s="131" t="str">
        <f t="shared" si="38"/>
        <v/>
      </c>
      <c r="G332" s="130" t="str">
        <f t="shared" si="39"/>
        <v/>
      </c>
    </row>
    <row r="333" spans="1:7" x14ac:dyDescent="0.25">
      <c r="A333" s="128" t="str">
        <f t="shared" si="40"/>
        <v/>
      </c>
      <c r="B333" s="129" t="str">
        <f t="shared" si="41"/>
        <v/>
      </c>
      <c r="C333" s="130" t="str">
        <f t="shared" si="42"/>
        <v/>
      </c>
      <c r="D333" s="131" t="str">
        <f t="shared" si="36"/>
        <v/>
      </c>
      <c r="E333" s="131" t="str">
        <f t="shared" si="37"/>
        <v/>
      </c>
      <c r="F333" s="131" t="str">
        <f t="shared" si="38"/>
        <v/>
      </c>
      <c r="G333" s="130" t="str">
        <f t="shared" si="39"/>
        <v/>
      </c>
    </row>
    <row r="334" spans="1:7" x14ac:dyDescent="0.25">
      <c r="A334" s="128" t="str">
        <f t="shared" si="40"/>
        <v/>
      </c>
      <c r="B334" s="129" t="str">
        <f t="shared" si="41"/>
        <v/>
      </c>
      <c r="C334" s="130" t="str">
        <f t="shared" si="42"/>
        <v/>
      </c>
      <c r="D334" s="131" t="str">
        <f t="shared" si="36"/>
        <v/>
      </c>
      <c r="E334" s="131" t="str">
        <f t="shared" si="37"/>
        <v/>
      </c>
      <c r="F334" s="131" t="str">
        <f t="shared" si="38"/>
        <v/>
      </c>
      <c r="G334" s="130" t="str">
        <f t="shared" si="39"/>
        <v/>
      </c>
    </row>
    <row r="335" spans="1:7" x14ac:dyDescent="0.25">
      <c r="A335" s="128" t="str">
        <f t="shared" si="40"/>
        <v/>
      </c>
      <c r="B335" s="129" t="str">
        <f t="shared" si="41"/>
        <v/>
      </c>
      <c r="C335" s="130" t="str">
        <f t="shared" si="42"/>
        <v/>
      </c>
      <c r="D335" s="131" t="str">
        <f t="shared" si="36"/>
        <v/>
      </c>
      <c r="E335" s="131" t="str">
        <f t="shared" si="37"/>
        <v/>
      </c>
      <c r="F335" s="131" t="str">
        <f t="shared" si="38"/>
        <v/>
      </c>
      <c r="G335" s="130" t="str">
        <f t="shared" si="39"/>
        <v/>
      </c>
    </row>
    <row r="336" spans="1:7" x14ac:dyDescent="0.25">
      <c r="A336" s="128" t="str">
        <f t="shared" si="40"/>
        <v/>
      </c>
      <c r="B336" s="129" t="str">
        <f t="shared" si="41"/>
        <v/>
      </c>
      <c r="C336" s="130" t="str">
        <f t="shared" si="42"/>
        <v/>
      </c>
      <c r="D336" s="131" t="str">
        <f t="shared" si="36"/>
        <v/>
      </c>
      <c r="E336" s="131" t="str">
        <f t="shared" si="37"/>
        <v/>
      </c>
      <c r="F336" s="131" t="str">
        <f t="shared" si="38"/>
        <v/>
      </c>
      <c r="G336" s="130" t="str">
        <f t="shared" si="39"/>
        <v/>
      </c>
    </row>
    <row r="337" spans="1:7" x14ac:dyDescent="0.25">
      <c r="A337" s="128" t="str">
        <f t="shared" si="40"/>
        <v/>
      </c>
      <c r="B337" s="129" t="str">
        <f t="shared" si="41"/>
        <v/>
      </c>
      <c r="C337" s="130" t="str">
        <f t="shared" si="42"/>
        <v/>
      </c>
      <c r="D337" s="131" t="str">
        <f t="shared" si="36"/>
        <v/>
      </c>
      <c r="E337" s="131" t="str">
        <f t="shared" si="37"/>
        <v/>
      </c>
      <c r="F337" s="131" t="str">
        <f t="shared" si="38"/>
        <v/>
      </c>
      <c r="G337" s="130" t="str">
        <f t="shared" si="39"/>
        <v/>
      </c>
    </row>
    <row r="338" spans="1:7" x14ac:dyDescent="0.25">
      <c r="A338" s="128" t="str">
        <f t="shared" si="40"/>
        <v/>
      </c>
      <c r="B338" s="129" t="str">
        <f t="shared" si="41"/>
        <v/>
      </c>
      <c r="C338" s="130" t="str">
        <f t="shared" si="42"/>
        <v/>
      </c>
      <c r="D338" s="131" t="str">
        <f t="shared" ref="D338:D401" si="43">IF(B338="","",IPMT($E$13/12,B338,$E$7,-$E$11,$E$12,0))</f>
        <v/>
      </c>
      <c r="E338" s="131" t="str">
        <f t="shared" ref="E338:E401" si="44">IF(B338="","",PPMT($E$13/12,B338,$E$7,-$E$11,$E$12,0))</f>
        <v/>
      </c>
      <c r="F338" s="131" t="str">
        <f t="shared" ref="F338:F401" si="45">IF(B338="","",SUM(D338:E338))</f>
        <v/>
      </c>
      <c r="G338" s="130" t="str">
        <f t="shared" ref="G338:G401" si="46">IF(B338="","",SUM(C338)-SUM(E338))</f>
        <v/>
      </c>
    </row>
    <row r="339" spans="1:7" x14ac:dyDescent="0.25">
      <c r="A339" s="128" t="str">
        <f t="shared" ref="A339:A402" si="47">IF(B339="","",EDATE(A338,1))</f>
        <v/>
      </c>
      <c r="B339" s="129" t="str">
        <f t="shared" ref="B339:B402" si="48">IF(B338="","",IF(SUM(B338)+1&lt;=$E$7,SUM(B338)+1,""))</f>
        <v/>
      </c>
      <c r="C339" s="130" t="str">
        <f t="shared" ref="C339:C402" si="49">IF(B339="","",G338)</f>
        <v/>
      </c>
      <c r="D339" s="131" t="str">
        <f t="shared" si="43"/>
        <v/>
      </c>
      <c r="E339" s="131" t="str">
        <f t="shared" si="44"/>
        <v/>
      </c>
      <c r="F339" s="131" t="str">
        <f t="shared" si="45"/>
        <v/>
      </c>
      <c r="G339" s="130" t="str">
        <f t="shared" si="46"/>
        <v/>
      </c>
    </row>
    <row r="340" spans="1:7" x14ac:dyDescent="0.25">
      <c r="A340" s="128" t="str">
        <f t="shared" si="47"/>
        <v/>
      </c>
      <c r="B340" s="129" t="str">
        <f t="shared" si="48"/>
        <v/>
      </c>
      <c r="C340" s="130" t="str">
        <f t="shared" si="49"/>
        <v/>
      </c>
      <c r="D340" s="131" t="str">
        <f t="shared" si="43"/>
        <v/>
      </c>
      <c r="E340" s="131" t="str">
        <f t="shared" si="44"/>
        <v/>
      </c>
      <c r="F340" s="131" t="str">
        <f t="shared" si="45"/>
        <v/>
      </c>
      <c r="G340" s="130" t="str">
        <f t="shared" si="46"/>
        <v/>
      </c>
    </row>
    <row r="341" spans="1:7" x14ac:dyDescent="0.25">
      <c r="A341" s="128" t="str">
        <f t="shared" si="47"/>
        <v/>
      </c>
      <c r="B341" s="129" t="str">
        <f t="shared" si="48"/>
        <v/>
      </c>
      <c r="C341" s="130" t="str">
        <f t="shared" si="49"/>
        <v/>
      </c>
      <c r="D341" s="131" t="str">
        <f t="shared" si="43"/>
        <v/>
      </c>
      <c r="E341" s="131" t="str">
        <f t="shared" si="44"/>
        <v/>
      </c>
      <c r="F341" s="131" t="str">
        <f t="shared" si="45"/>
        <v/>
      </c>
      <c r="G341" s="130" t="str">
        <f t="shared" si="46"/>
        <v/>
      </c>
    </row>
    <row r="342" spans="1:7" x14ac:dyDescent="0.25">
      <c r="A342" s="128" t="str">
        <f t="shared" si="47"/>
        <v/>
      </c>
      <c r="B342" s="129" t="str">
        <f t="shared" si="48"/>
        <v/>
      </c>
      <c r="C342" s="130" t="str">
        <f t="shared" si="49"/>
        <v/>
      </c>
      <c r="D342" s="131" t="str">
        <f t="shared" si="43"/>
        <v/>
      </c>
      <c r="E342" s="131" t="str">
        <f t="shared" si="44"/>
        <v/>
      </c>
      <c r="F342" s="131" t="str">
        <f t="shared" si="45"/>
        <v/>
      </c>
      <c r="G342" s="130" t="str">
        <f t="shared" si="46"/>
        <v/>
      </c>
    </row>
    <row r="343" spans="1:7" x14ac:dyDescent="0.25">
      <c r="A343" s="128" t="str">
        <f t="shared" si="47"/>
        <v/>
      </c>
      <c r="B343" s="129" t="str">
        <f t="shared" si="48"/>
        <v/>
      </c>
      <c r="C343" s="130" t="str">
        <f t="shared" si="49"/>
        <v/>
      </c>
      <c r="D343" s="131" t="str">
        <f t="shared" si="43"/>
        <v/>
      </c>
      <c r="E343" s="131" t="str">
        <f t="shared" si="44"/>
        <v/>
      </c>
      <c r="F343" s="131" t="str">
        <f t="shared" si="45"/>
        <v/>
      </c>
      <c r="G343" s="130" t="str">
        <f t="shared" si="46"/>
        <v/>
      </c>
    </row>
    <row r="344" spans="1:7" x14ac:dyDescent="0.25">
      <c r="A344" s="128" t="str">
        <f t="shared" si="47"/>
        <v/>
      </c>
      <c r="B344" s="129" t="str">
        <f t="shared" si="48"/>
        <v/>
      </c>
      <c r="C344" s="130" t="str">
        <f t="shared" si="49"/>
        <v/>
      </c>
      <c r="D344" s="131" t="str">
        <f t="shared" si="43"/>
        <v/>
      </c>
      <c r="E344" s="131" t="str">
        <f t="shared" si="44"/>
        <v/>
      </c>
      <c r="F344" s="131" t="str">
        <f t="shared" si="45"/>
        <v/>
      </c>
      <c r="G344" s="130" t="str">
        <f t="shared" si="46"/>
        <v/>
      </c>
    </row>
    <row r="345" spans="1:7" x14ac:dyDescent="0.25">
      <c r="A345" s="128" t="str">
        <f t="shared" si="47"/>
        <v/>
      </c>
      <c r="B345" s="129" t="str">
        <f t="shared" si="48"/>
        <v/>
      </c>
      <c r="C345" s="130" t="str">
        <f t="shared" si="49"/>
        <v/>
      </c>
      <c r="D345" s="131" t="str">
        <f t="shared" si="43"/>
        <v/>
      </c>
      <c r="E345" s="131" t="str">
        <f t="shared" si="44"/>
        <v/>
      </c>
      <c r="F345" s="131" t="str">
        <f t="shared" si="45"/>
        <v/>
      </c>
      <c r="G345" s="130" t="str">
        <f t="shared" si="46"/>
        <v/>
      </c>
    </row>
    <row r="346" spans="1:7" x14ac:dyDescent="0.25">
      <c r="A346" s="128" t="str">
        <f t="shared" si="47"/>
        <v/>
      </c>
      <c r="B346" s="129" t="str">
        <f t="shared" si="48"/>
        <v/>
      </c>
      <c r="C346" s="130" t="str">
        <f t="shared" si="49"/>
        <v/>
      </c>
      <c r="D346" s="131" t="str">
        <f t="shared" si="43"/>
        <v/>
      </c>
      <c r="E346" s="131" t="str">
        <f t="shared" si="44"/>
        <v/>
      </c>
      <c r="F346" s="131" t="str">
        <f t="shared" si="45"/>
        <v/>
      </c>
      <c r="G346" s="130" t="str">
        <f t="shared" si="46"/>
        <v/>
      </c>
    </row>
    <row r="347" spans="1:7" x14ac:dyDescent="0.25">
      <c r="A347" s="128" t="str">
        <f t="shared" si="47"/>
        <v/>
      </c>
      <c r="B347" s="129" t="str">
        <f t="shared" si="48"/>
        <v/>
      </c>
      <c r="C347" s="130" t="str">
        <f t="shared" si="49"/>
        <v/>
      </c>
      <c r="D347" s="131" t="str">
        <f t="shared" si="43"/>
        <v/>
      </c>
      <c r="E347" s="131" t="str">
        <f t="shared" si="44"/>
        <v/>
      </c>
      <c r="F347" s="131" t="str">
        <f t="shared" si="45"/>
        <v/>
      </c>
      <c r="G347" s="130" t="str">
        <f t="shared" si="46"/>
        <v/>
      </c>
    </row>
    <row r="348" spans="1:7" x14ac:dyDescent="0.25">
      <c r="A348" s="128" t="str">
        <f t="shared" si="47"/>
        <v/>
      </c>
      <c r="B348" s="129" t="str">
        <f t="shared" si="48"/>
        <v/>
      </c>
      <c r="C348" s="130" t="str">
        <f t="shared" si="49"/>
        <v/>
      </c>
      <c r="D348" s="131" t="str">
        <f t="shared" si="43"/>
        <v/>
      </c>
      <c r="E348" s="131" t="str">
        <f t="shared" si="44"/>
        <v/>
      </c>
      <c r="F348" s="131" t="str">
        <f t="shared" si="45"/>
        <v/>
      </c>
      <c r="G348" s="130" t="str">
        <f t="shared" si="46"/>
        <v/>
      </c>
    </row>
    <row r="349" spans="1:7" x14ac:dyDescent="0.25">
      <c r="A349" s="128" t="str">
        <f t="shared" si="47"/>
        <v/>
      </c>
      <c r="B349" s="129" t="str">
        <f t="shared" si="48"/>
        <v/>
      </c>
      <c r="C349" s="130" t="str">
        <f t="shared" si="49"/>
        <v/>
      </c>
      <c r="D349" s="131" t="str">
        <f t="shared" si="43"/>
        <v/>
      </c>
      <c r="E349" s="131" t="str">
        <f t="shared" si="44"/>
        <v/>
      </c>
      <c r="F349" s="131" t="str">
        <f t="shared" si="45"/>
        <v/>
      </c>
      <c r="G349" s="130" t="str">
        <f t="shared" si="46"/>
        <v/>
      </c>
    </row>
    <row r="350" spans="1:7" x14ac:dyDescent="0.25">
      <c r="A350" s="128" t="str">
        <f t="shared" si="47"/>
        <v/>
      </c>
      <c r="B350" s="129" t="str">
        <f t="shared" si="48"/>
        <v/>
      </c>
      <c r="C350" s="130" t="str">
        <f t="shared" si="49"/>
        <v/>
      </c>
      <c r="D350" s="131" t="str">
        <f t="shared" si="43"/>
        <v/>
      </c>
      <c r="E350" s="131" t="str">
        <f t="shared" si="44"/>
        <v/>
      </c>
      <c r="F350" s="131" t="str">
        <f t="shared" si="45"/>
        <v/>
      </c>
      <c r="G350" s="130" t="str">
        <f t="shared" si="46"/>
        <v/>
      </c>
    </row>
    <row r="351" spans="1:7" x14ac:dyDescent="0.25">
      <c r="A351" s="128" t="str">
        <f t="shared" si="47"/>
        <v/>
      </c>
      <c r="B351" s="129" t="str">
        <f t="shared" si="48"/>
        <v/>
      </c>
      <c r="C351" s="130" t="str">
        <f t="shared" si="49"/>
        <v/>
      </c>
      <c r="D351" s="131" t="str">
        <f t="shared" si="43"/>
        <v/>
      </c>
      <c r="E351" s="131" t="str">
        <f t="shared" si="44"/>
        <v/>
      </c>
      <c r="F351" s="131" t="str">
        <f t="shared" si="45"/>
        <v/>
      </c>
      <c r="G351" s="130" t="str">
        <f t="shared" si="46"/>
        <v/>
      </c>
    </row>
    <row r="352" spans="1:7" x14ac:dyDescent="0.25">
      <c r="A352" s="128" t="str">
        <f t="shared" si="47"/>
        <v/>
      </c>
      <c r="B352" s="129" t="str">
        <f t="shared" si="48"/>
        <v/>
      </c>
      <c r="C352" s="130" t="str">
        <f t="shared" si="49"/>
        <v/>
      </c>
      <c r="D352" s="131" t="str">
        <f t="shared" si="43"/>
        <v/>
      </c>
      <c r="E352" s="131" t="str">
        <f t="shared" si="44"/>
        <v/>
      </c>
      <c r="F352" s="131" t="str">
        <f t="shared" si="45"/>
        <v/>
      </c>
      <c r="G352" s="130" t="str">
        <f t="shared" si="46"/>
        <v/>
      </c>
    </row>
    <row r="353" spans="1:7" x14ac:dyDescent="0.25">
      <c r="A353" s="128" t="str">
        <f t="shared" si="47"/>
        <v/>
      </c>
      <c r="B353" s="129" t="str">
        <f t="shared" si="48"/>
        <v/>
      </c>
      <c r="C353" s="130" t="str">
        <f t="shared" si="49"/>
        <v/>
      </c>
      <c r="D353" s="131" t="str">
        <f t="shared" si="43"/>
        <v/>
      </c>
      <c r="E353" s="131" t="str">
        <f t="shared" si="44"/>
        <v/>
      </c>
      <c r="F353" s="131" t="str">
        <f t="shared" si="45"/>
        <v/>
      </c>
      <c r="G353" s="130" t="str">
        <f t="shared" si="46"/>
        <v/>
      </c>
    </row>
    <row r="354" spans="1:7" x14ac:dyDescent="0.25">
      <c r="A354" s="128" t="str">
        <f t="shared" si="47"/>
        <v/>
      </c>
      <c r="B354" s="129" t="str">
        <f t="shared" si="48"/>
        <v/>
      </c>
      <c r="C354" s="130" t="str">
        <f t="shared" si="49"/>
        <v/>
      </c>
      <c r="D354" s="131" t="str">
        <f t="shared" si="43"/>
        <v/>
      </c>
      <c r="E354" s="131" t="str">
        <f t="shared" si="44"/>
        <v/>
      </c>
      <c r="F354" s="131" t="str">
        <f t="shared" si="45"/>
        <v/>
      </c>
      <c r="G354" s="130" t="str">
        <f t="shared" si="46"/>
        <v/>
      </c>
    </row>
    <row r="355" spans="1:7" x14ac:dyDescent="0.25">
      <c r="A355" s="128" t="str">
        <f t="shared" si="47"/>
        <v/>
      </c>
      <c r="B355" s="129" t="str">
        <f t="shared" si="48"/>
        <v/>
      </c>
      <c r="C355" s="130" t="str">
        <f t="shared" si="49"/>
        <v/>
      </c>
      <c r="D355" s="131" t="str">
        <f t="shared" si="43"/>
        <v/>
      </c>
      <c r="E355" s="131" t="str">
        <f t="shared" si="44"/>
        <v/>
      </c>
      <c r="F355" s="131" t="str">
        <f t="shared" si="45"/>
        <v/>
      </c>
      <c r="G355" s="130" t="str">
        <f t="shared" si="46"/>
        <v/>
      </c>
    </row>
    <row r="356" spans="1:7" x14ac:dyDescent="0.25">
      <c r="A356" s="128" t="str">
        <f t="shared" si="47"/>
        <v/>
      </c>
      <c r="B356" s="129" t="str">
        <f t="shared" si="48"/>
        <v/>
      </c>
      <c r="C356" s="130" t="str">
        <f t="shared" si="49"/>
        <v/>
      </c>
      <c r="D356" s="131" t="str">
        <f t="shared" si="43"/>
        <v/>
      </c>
      <c r="E356" s="131" t="str">
        <f t="shared" si="44"/>
        <v/>
      </c>
      <c r="F356" s="131" t="str">
        <f t="shared" si="45"/>
        <v/>
      </c>
      <c r="G356" s="130" t="str">
        <f t="shared" si="46"/>
        <v/>
      </c>
    </row>
    <row r="357" spans="1:7" x14ac:dyDescent="0.25">
      <c r="A357" s="128" t="str">
        <f t="shared" si="47"/>
        <v/>
      </c>
      <c r="B357" s="129" t="str">
        <f t="shared" si="48"/>
        <v/>
      </c>
      <c r="C357" s="130" t="str">
        <f t="shared" si="49"/>
        <v/>
      </c>
      <c r="D357" s="131" t="str">
        <f t="shared" si="43"/>
        <v/>
      </c>
      <c r="E357" s="131" t="str">
        <f t="shared" si="44"/>
        <v/>
      </c>
      <c r="F357" s="131" t="str">
        <f t="shared" si="45"/>
        <v/>
      </c>
      <c r="G357" s="130" t="str">
        <f t="shared" si="46"/>
        <v/>
      </c>
    </row>
    <row r="358" spans="1:7" x14ac:dyDescent="0.25">
      <c r="A358" s="128" t="str">
        <f t="shared" si="47"/>
        <v/>
      </c>
      <c r="B358" s="129" t="str">
        <f t="shared" si="48"/>
        <v/>
      </c>
      <c r="C358" s="130" t="str">
        <f t="shared" si="49"/>
        <v/>
      </c>
      <c r="D358" s="131" t="str">
        <f t="shared" si="43"/>
        <v/>
      </c>
      <c r="E358" s="131" t="str">
        <f t="shared" si="44"/>
        <v/>
      </c>
      <c r="F358" s="131" t="str">
        <f t="shared" si="45"/>
        <v/>
      </c>
      <c r="G358" s="130" t="str">
        <f t="shared" si="46"/>
        <v/>
      </c>
    </row>
    <row r="359" spans="1:7" x14ac:dyDescent="0.25">
      <c r="A359" s="128" t="str">
        <f t="shared" si="47"/>
        <v/>
      </c>
      <c r="B359" s="129" t="str">
        <f t="shared" si="48"/>
        <v/>
      </c>
      <c r="C359" s="130" t="str">
        <f t="shared" si="49"/>
        <v/>
      </c>
      <c r="D359" s="131" t="str">
        <f t="shared" si="43"/>
        <v/>
      </c>
      <c r="E359" s="131" t="str">
        <f t="shared" si="44"/>
        <v/>
      </c>
      <c r="F359" s="131" t="str">
        <f t="shared" si="45"/>
        <v/>
      </c>
      <c r="G359" s="130" t="str">
        <f t="shared" si="46"/>
        <v/>
      </c>
    </row>
    <row r="360" spans="1:7" x14ac:dyDescent="0.25">
      <c r="A360" s="128" t="str">
        <f t="shared" si="47"/>
        <v/>
      </c>
      <c r="B360" s="129" t="str">
        <f t="shared" si="48"/>
        <v/>
      </c>
      <c r="C360" s="130" t="str">
        <f t="shared" si="49"/>
        <v/>
      </c>
      <c r="D360" s="131" t="str">
        <f t="shared" si="43"/>
        <v/>
      </c>
      <c r="E360" s="131" t="str">
        <f t="shared" si="44"/>
        <v/>
      </c>
      <c r="F360" s="131" t="str">
        <f t="shared" si="45"/>
        <v/>
      </c>
      <c r="G360" s="130" t="str">
        <f t="shared" si="46"/>
        <v/>
      </c>
    </row>
    <row r="361" spans="1:7" x14ac:dyDescent="0.25">
      <c r="A361" s="128" t="str">
        <f t="shared" si="47"/>
        <v/>
      </c>
      <c r="B361" s="129" t="str">
        <f t="shared" si="48"/>
        <v/>
      </c>
      <c r="C361" s="130" t="str">
        <f t="shared" si="49"/>
        <v/>
      </c>
      <c r="D361" s="131" t="str">
        <f t="shared" si="43"/>
        <v/>
      </c>
      <c r="E361" s="131" t="str">
        <f t="shared" si="44"/>
        <v/>
      </c>
      <c r="F361" s="131" t="str">
        <f t="shared" si="45"/>
        <v/>
      </c>
      <c r="G361" s="130" t="str">
        <f t="shared" si="46"/>
        <v/>
      </c>
    </row>
    <row r="362" spans="1:7" x14ac:dyDescent="0.25">
      <c r="A362" s="128" t="str">
        <f t="shared" si="47"/>
        <v/>
      </c>
      <c r="B362" s="129" t="str">
        <f t="shared" si="48"/>
        <v/>
      </c>
      <c r="C362" s="130" t="str">
        <f t="shared" si="49"/>
        <v/>
      </c>
      <c r="D362" s="131" t="str">
        <f t="shared" si="43"/>
        <v/>
      </c>
      <c r="E362" s="131" t="str">
        <f t="shared" si="44"/>
        <v/>
      </c>
      <c r="F362" s="131" t="str">
        <f t="shared" si="45"/>
        <v/>
      </c>
      <c r="G362" s="130" t="str">
        <f t="shared" si="46"/>
        <v/>
      </c>
    </row>
    <row r="363" spans="1:7" x14ac:dyDescent="0.25">
      <c r="A363" s="128" t="str">
        <f t="shared" si="47"/>
        <v/>
      </c>
      <c r="B363" s="129" t="str">
        <f t="shared" si="48"/>
        <v/>
      </c>
      <c r="C363" s="130" t="str">
        <f t="shared" si="49"/>
        <v/>
      </c>
      <c r="D363" s="131" t="str">
        <f t="shared" si="43"/>
        <v/>
      </c>
      <c r="E363" s="131" t="str">
        <f t="shared" si="44"/>
        <v/>
      </c>
      <c r="F363" s="131" t="str">
        <f t="shared" si="45"/>
        <v/>
      </c>
      <c r="G363" s="130" t="str">
        <f t="shared" si="46"/>
        <v/>
      </c>
    </row>
    <row r="364" spans="1:7" x14ac:dyDescent="0.25">
      <c r="A364" s="128" t="str">
        <f t="shared" si="47"/>
        <v/>
      </c>
      <c r="B364" s="129" t="str">
        <f t="shared" si="48"/>
        <v/>
      </c>
      <c r="C364" s="130" t="str">
        <f t="shared" si="49"/>
        <v/>
      </c>
      <c r="D364" s="131" t="str">
        <f t="shared" si="43"/>
        <v/>
      </c>
      <c r="E364" s="131" t="str">
        <f t="shared" si="44"/>
        <v/>
      </c>
      <c r="F364" s="131" t="str">
        <f t="shared" si="45"/>
        <v/>
      </c>
      <c r="G364" s="130" t="str">
        <f t="shared" si="46"/>
        <v/>
      </c>
    </row>
    <row r="365" spans="1:7" x14ac:dyDescent="0.25">
      <c r="A365" s="128" t="str">
        <f t="shared" si="47"/>
        <v/>
      </c>
      <c r="B365" s="129" t="str">
        <f t="shared" si="48"/>
        <v/>
      </c>
      <c r="C365" s="130" t="str">
        <f t="shared" si="49"/>
        <v/>
      </c>
      <c r="D365" s="131" t="str">
        <f t="shared" si="43"/>
        <v/>
      </c>
      <c r="E365" s="131" t="str">
        <f t="shared" si="44"/>
        <v/>
      </c>
      <c r="F365" s="131" t="str">
        <f t="shared" si="45"/>
        <v/>
      </c>
      <c r="G365" s="130" t="str">
        <f t="shared" si="46"/>
        <v/>
      </c>
    </row>
    <row r="366" spans="1:7" x14ac:dyDescent="0.25">
      <c r="A366" s="128" t="str">
        <f t="shared" si="47"/>
        <v/>
      </c>
      <c r="B366" s="129" t="str">
        <f t="shared" si="48"/>
        <v/>
      </c>
      <c r="C366" s="130" t="str">
        <f t="shared" si="49"/>
        <v/>
      </c>
      <c r="D366" s="131" t="str">
        <f t="shared" si="43"/>
        <v/>
      </c>
      <c r="E366" s="131" t="str">
        <f t="shared" si="44"/>
        <v/>
      </c>
      <c r="F366" s="131" t="str">
        <f t="shared" si="45"/>
        <v/>
      </c>
      <c r="G366" s="130" t="str">
        <f t="shared" si="46"/>
        <v/>
      </c>
    </row>
    <row r="367" spans="1:7" x14ac:dyDescent="0.25">
      <c r="A367" s="128" t="str">
        <f t="shared" si="47"/>
        <v/>
      </c>
      <c r="B367" s="129" t="str">
        <f t="shared" si="48"/>
        <v/>
      </c>
      <c r="C367" s="130" t="str">
        <f t="shared" si="49"/>
        <v/>
      </c>
      <c r="D367" s="131" t="str">
        <f t="shared" si="43"/>
        <v/>
      </c>
      <c r="E367" s="131" t="str">
        <f t="shared" si="44"/>
        <v/>
      </c>
      <c r="F367" s="131" t="str">
        <f t="shared" si="45"/>
        <v/>
      </c>
      <c r="G367" s="130" t="str">
        <f t="shared" si="46"/>
        <v/>
      </c>
    </row>
    <row r="368" spans="1:7" x14ac:dyDescent="0.25">
      <c r="A368" s="128" t="str">
        <f t="shared" si="47"/>
        <v/>
      </c>
      <c r="B368" s="129" t="str">
        <f t="shared" si="48"/>
        <v/>
      </c>
      <c r="C368" s="130" t="str">
        <f t="shared" si="49"/>
        <v/>
      </c>
      <c r="D368" s="131" t="str">
        <f t="shared" si="43"/>
        <v/>
      </c>
      <c r="E368" s="131" t="str">
        <f t="shared" si="44"/>
        <v/>
      </c>
      <c r="F368" s="131" t="str">
        <f t="shared" si="45"/>
        <v/>
      </c>
      <c r="G368" s="130" t="str">
        <f t="shared" si="46"/>
        <v/>
      </c>
    </row>
    <row r="369" spans="1:7" x14ac:dyDescent="0.25">
      <c r="A369" s="128" t="str">
        <f t="shared" si="47"/>
        <v/>
      </c>
      <c r="B369" s="129" t="str">
        <f t="shared" si="48"/>
        <v/>
      </c>
      <c r="C369" s="130" t="str">
        <f t="shared" si="49"/>
        <v/>
      </c>
      <c r="D369" s="131" t="str">
        <f t="shared" si="43"/>
        <v/>
      </c>
      <c r="E369" s="131" t="str">
        <f t="shared" si="44"/>
        <v/>
      </c>
      <c r="F369" s="131" t="str">
        <f t="shared" si="45"/>
        <v/>
      </c>
      <c r="G369" s="130" t="str">
        <f t="shared" si="46"/>
        <v/>
      </c>
    </row>
    <row r="370" spans="1:7" x14ac:dyDescent="0.25">
      <c r="A370" s="128" t="str">
        <f t="shared" si="47"/>
        <v/>
      </c>
      <c r="B370" s="129" t="str">
        <f t="shared" si="48"/>
        <v/>
      </c>
      <c r="C370" s="130" t="str">
        <f t="shared" si="49"/>
        <v/>
      </c>
      <c r="D370" s="131" t="str">
        <f t="shared" si="43"/>
        <v/>
      </c>
      <c r="E370" s="131" t="str">
        <f t="shared" si="44"/>
        <v/>
      </c>
      <c r="F370" s="131" t="str">
        <f t="shared" si="45"/>
        <v/>
      </c>
      <c r="G370" s="130" t="str">
        <f t="shared" si="46"/>
        <v/>
      </c>
    </row>
    <row r="371" spans="1:7" x14ac:dyDescent="0.25">
      <c r="A371" s="128" t="str">
        <f t="shared" si="47"/>
        <v/>
      </c>
      <c r="B371" s="129" t="str">
        <f t="shared" si="48"/>
        <v/>
      </c>
      <c r="C371" s="130" t="str">
        <f t="shared" si="49"/>
        <v/>
      </c>
      <c r="D371" s="131" t="str">
        <f t="shared" si="43"/>
        <v/>
      </c>
      <c r="E371" s="131" t="str">
        <f t="shared" si="44"/>
        <v/>
      </c>
      <c r="F371" s="131" t="str">
        <f t="shared" si="45"/>
        <v/>
      </c>
      <c r="G371" s="130" t="str">
        <f t="shared" si="46"/>
        <v/>
      </c>
    </row>
    <row r="372" spans="1:7" x14ac:dyDescent="0.25">
      <c r="A372" s="128" t="str">
        <f t="shared" si="47"/>
        <v/>
      </c>
      <c r="B372" s="129" t="str">
        <f t="shared" si="48"/>
        <v/>
      </c>
      <c r="C372" s="130" t="str">
        <f t="shared" si="49"/>
        <v/>
      </c>
      <c r="D372" s="131" t="str">
        <f t="shared" si="43"/>
        <v/>
      </c>
      <c r="E372" s="131" t="str">
        <f t="shared" si="44"/>
        <v/>
      </c>
      <c r="F372" s="131" t="str">
        <f t="shared" si="45"/>
        <v/>
      </c>
      <c r="G372" s="130" t="str">
        <f t="shared" si="46"/>
        <v/>
      </c>
    </row>
    <row r="373" spans="1:7" x14ac:dyDescent="0.25">
      <c r="A373" s="128" t="str">
        <f t="shared" si="47"/>
        <v/>
      </c>
      <c r="B373" s="129" t="str">
        <f t="shared" si="48"/>
        <v/>
      </c>
      <c r="C373" s="130" t="str">
        <f t="shared" si="49"/>
        <v/>
      </c>
      <c r="D373" s="131" t="str">
        <f t="shared" si="43"/>
        <v/>
      </c>
      <c r="E373" s="131" t="str">
        <f t="shared" si="44"/>
        <v/>
      </c>
      <c r="F373" s="131" t="str">
        <f t="shared" si="45"/>
        <v/>
      </c>
      <c r="G373" s="130" t="str">
        <f t="shared" si="46"/>
        <v/>
      </c>
    </row>
    <row r="374" spans="1:7" x14ac:dyDescent="0.25">
      <c r="A374" s="128" t="str">
        <f t="shared" si="47"/>
        <v/>
      </c>
      <c r="B374" s="129" t="str">
        <f t="shared" si="48"/>
        <v/>
      </c>
      <c r="C374" s="130" t="str">
        <f t="shared" si="49"/>
        <v/>
      </c>
      <c r="D374" s="131" t="str">
        <f t="shared" si="43"/>
        <v/>
      </c>
      <c r="E374" s="131" t="str">
        <f t="shared" si="44"/>
        <v/>
      </c>
      <c r="F374" s="131" t="str">
        <f t="shared" si="45"/>
        <v/>
      </c>
      <c r="G374" s="130" t="str">
        <f t="shared" si="46"/>
        <v/>
      </c>
    </row>
    <row r="375" spans="1:7" x14ac:dyDescent="0.25">
      <c r="A375" s="128" t="str">
        <f t="shared" si="47"/>
        <v/>
      </c>
      <c r="B375" s="129" t="str">
        <f t="shared" si="48"/>
        <v/>
      </c>
      <c r="C375" s="130" t="str">
        <f t="shared" si="49"/>
        <v/>
      </c>
      <c r="D375" s="131" t="str">
        <f t="shared" si="43"/>
        <v/>
      </c>
      <c r="E375" s="131" t="str">
        <f t="shared" si="44"/>
        <v/>
      </c>
      <c r="F375" s="131" t="str">
        <f t="shared" si="45"/>
        <v/>
      </c>
      <c r="G375" s="130" t="str">
        <f t="shared" si="46"/>
        <v/>
      </c>
    </row>
    <row r="376" spans="1:7" x14ac:dyDescent="0.25">
      <c r="A376" s="128" t="str">
        <f t="shared" si="47"/>
        <v/>
      </c>
      <c r="B376" s="129" t="str">
        <f t="shared" si="48"/>
        <v/>
      </c>
      <c r="C376" s="130" t="str">
        <f t="shared" si="49"/>
        <v/>
      </c>
      <c r="D376" s="131" t="str">
        <f t="shared" si="43"/>
        <v/>
      </c>
      <c r="E376" s="131" t="str">
        <f t="shared" si="44"/>
        <v/>
      </c>
      <c r="F376" s="131" t="str">
        <f t="shared" si="45"/>
        <v/>
      </c>
      <c r="G376" s="130" t="str">
        <f t="shared" si="46"/>
        <v/>
      </c>
    </row>
    <row r="377" spans="1:7" x14ac:dyDescent="0.25">
      <c r="A377" s="128" t="str">
        <f t="shared" si="47"/>
        <v/>
      </c>
      <c r="B377" s="129" t="str">
        <f t="shared" si="48"/>
        <v/>
      </c>
      <c r="C377" s="130" t="str">
        <f t="shared" si="49"/>
        <v/>
      </c>
      <c r="D377" s="131" t="str">
        <f t="shared" si="43"/>
        <v/>
      </c>
      <c r="E377" s="131" t="str">
        <f t="shared" si="44"/>
        <v/>
      </c>
      <c r="F377" s="131" t="str">
        <f t="shared" si="45"/>
        <v/>
      </c>
      <c r="G377" s="130" t="str">
        <f t="shared" si="46"/>
        <v/>
      </c>
    </row>
    <row r="378" spans="1:7" x14ac:dyDescent="0.25">
      <c r="A378" s="128" t="str">
        <f t="shared" si="47"/>
        <v/>
      </c>
      <c r="B378" s="129" t="str">
        <f t="shared" si="48"/>
        <v/>
      </c>
      <c r="C378" s="130" t="str">
        <f t="shared" si="49"/>
        <v/>
      </c>
      <c r="D378" s="131" t="str">
        <f t="shared" si="43"/>
        <v/>
      </c>
      <c r="E378" s="131" t="str">
        <f t="shared" si="44"/>
        <v/>
      </c>
      <c r="F378" s="131" t="str">
        <f t="shared" si="45"/>
        <v/>
      </c>
      <c r="G378" s="130" t="str">
        <f t="shared" si="46"/>
        <v/>
      </c>
    </row>
    <row r="379" spans="1:7" x14ac:dyDescent="0.25">
      <c r="A379" s="128" t="str">
        <f t="shared" si="47"/>
        <v/>
      </c>
      <c r="B379" s="129" t="str">
        <f t="shared" si="48"/>
        <v/>
      </c>
      <c r="C379" s="130" t="str">
        <f t="shared" si="49"/>
        <v/>
      </c>
      <c r="D379" s="131" t="str">
        <f t="shared" si="43"/>
        <v/>
      </c>
      <c r="E379" s="131" t="str">
        <f t="shared" si="44"/>
        <v/>
      </c>
      <c r="F379" s="131" t="str">
        <f t="shared" si="45"/>
        <v/>
      </c>
      <c r="G379" s="130" t="str">
        <f t="shared" si="46"/>
        <v/>
      </c>
    </row>
    <row r="380" spans="1:7" x14ac:dyDescent="0.25">
      <c r="A380" s="128" t="str">
        <f t="shared" si="47"/>
        <v/>
      </c>
      <c r="B380" s="129" t="str">
        <f t="shared" si="48"/>
        <v/>
      </c>
      <c r="C380" s="130" t="str">
        <f t="shared" si="49"/>
        <v/>
      </c>
      <c r="D380" s="131" t="str">
        <f t="shared" si="43"/>
        <v/>
      </c>
      <c r="E380" s="131" t="str">
        <f t="shared" si="44"/>
        <v/>
      </c>
      <c r="F380" s="131" t="str">
        <f t="shared" si="45"/>
        <v/>
      </c>
      <c r="G380" s="130" t="str">
        <f t="shared" si="46"/>
        <v/>
      </c>
    </row>
    <row r="381" spans="1:7" x14ac:dyDescent="0.25">
      <c r="A381" s="128" t="str">
        <f t="shared" si="47"/>
        <v/>
      </c>
      <c r="B381" s="129" t="str">
        <f t="shared" si="48"/>
        <v/>
      </c>
      <c r="C381" s="130" t="str">
        <f t="shared" si="49"/>
        <v/>
      </c>
      <c r="D381" s="131" t="str">
        <f t="shared" si="43"/>
        <v/>
      </c>
      <c r="E381" s="131" t="str">
        <f t="shared" si="44"/>
        <v/>
      </c>
      <c r="F381" s="131" t="str">
        <f t="shared" si="45"/>
        <v/>
      </c>
      <c r="G381" s="130" t="str">
        <f t="shared" si="46"/>
        <v/>
      </c>
    </row>
    <row r="382" spans="1:7" x14ac:dyDescent="0.25">
      <c r="A382" s="128" t="str">
        <f t="shared" si="47"/>
        <v/>
      </c>
      <c r="B382" s="129" t="str">
        <f t="shared" si="48"/>
        <v/>
      </c>
      <c r="C382" s="130" t="str">
        <f t="shared" si="49"/>
        <v/>
      </c>
      <c r="D382" s="131" t="str">
        <f t="shared" si="43"/>
        <v/>
      </c>
      <c r="E382" s="131" t="str">
        <f t="shared" si="44"/>
        <v/>
      </c>
      <c r="F382" s="131" t="str">
        <f t="shared" si="45"/>
        <v/>
      </c>
      <c r="G382" s="130" t="str">
        <f t="shared" si="46"/>
        <v/>
      </c>
    </row>
    <row r="383" spans="1:7" x14ac:dyDescent="0.25">
      <c r="A383" s="128" t="str">
        <f t="shared" si="47"/>
        <v/>
      </c>
      <c r="B383" s="129" t="str">
        <f t="shared" si="48"/>
        <v/>
      </c>
      <c r="C383" s="130" t="str">
        <f t="shared" si="49"/>
        <v/>
      </c>
      <c r="D383" s="131" t="str">
        <f t="shared" si="43"/>
        <v/>
      </c>
      <c r="E383" s="131" t="str">
        <f t="shared" si="44"/>
        <v/>
      </c>
      <c r="F383" s="131" t="str">
        <f t="shared" si="45"/>
        <v/>
      </c>
      <c r="G383" s="130" t="str">
        <f t="shared" si="46"/>
        <v/>
      </c>
    </row>
    <row r="384" spans="1:7" x14ac:dyDescent="0.25">
      <c r="A384" s="128" t="str">
        <f t="shared" si="47"/>
        <v/>
      </c>
      <c r="B384" s="129" t="str">
        <f t="shared" si="48"/>
        <v/>
      </c>
      <c r="C384" s="130" t="str">
        <f t="shared" si="49"/>
        <v/>
      </c>
      <c r="D384" s="131" t="str">
        <f t="shared" si="43"/>
        <v/>
      </c>
      <c r="E384" s="131" t="str">
        <f t="shared" si="44"/>
        <v/>
      </c>
      <c r="F384" s="131" t="str">
        <f t="shared" si="45"/>
        <v/>
      </c>
      <c r="G384" s="130" t="str">
        <f t="shared" si="46"/>
        <v/>
      </c>
    </row>
    <row r="385" spans="1:7" x14ac:dyDescent="0.25">
      <c r="A385" s="128" t="str">
        <f t="shared" si="47"/>
        <v/>
      </c>
      <c r="B385" s="129" t="str">
        <f t="shared" si="48"/>
        <v/>
      </c>
      <c r="C385" s="130" t="str">
        <f t="shared" si="49"/>
        <v/>
      </c>
      <c r="D385" s="131" t="str">
        <f t="shared" si="43"/>
        <v/>
      </c>
      <c r="E385" s="131" t="str">
        <f t="shared" si="44"/>
        <v/>
      </c>
      <c r="F385" s="131" t="str">
        <f t="shared" si="45"/>
        <v/>
      </c>
      <c r="G385" s="130" t="str">
        <f t="shared" si="46"/>
        <v/>
      </c>
    </row>
    <row r="386" spans="1:7" x14ac:dyDescent="0.25">
      <c r="A386" s="128" t="str">
        <f t="shared" si="47"/>
        <v/>
      </c>
      <c r="B386" s="129" t="str">
        <f t="shared" si="48"/>
        <v/>
      </c>
      <c r="C386" s="130" t="str">
        <f t="shared" si="49"/>
        <v/>
      </c>
      <c r="D386" s="131" t="str">
        <f t="shared" si="43"/>
        <v/>
      </c>
      <c r="E386" s="131" t="str">
        <f t="shared" si="44"/>
        <v/>
      </c>
      <c r="F386" s="131" t="str">
        <f t="shared" si="45"/>
        <v/>
      </c>
      <c r="G386" s="130" t="str">
        <f t="shared" si="46"/>
        <v/>
      </c>
    </row>
    <row r="387" spans="1:7" x14ac:dyDescent="0.25">
      <c r="A387" s="128" t="str">
        <f t="shared" si="47"/>
        <v/>
      </c>
      <c r="B387" s="129" t="str">
        <f t="shared" si="48"/>
        <v/>
      </c>
      <c r="C387" s="130" t="str">
        <f t="shared" si="49"/>
        <v/>
      </c>
      <c r="D387" s="131" t="str">
        <f t="shared" si="43"/>
        <v/>
      </c>
      <c r="E387" s="131" t="str">
        <f t="shared" si="44"/>
        <v/>
      </c>
      <c r="F387" s="131" t="str">
        <f t="shared" si="45"/>
        <v/>
      </c>
      <c r="G387" s="130" t="str">
        <f t="shared" si="46"/>
        <v/>
      </c>
    </row>
    <row r="388" spans="1:7" x14ac:dyDescent="0.25">
      <c r="A388" s="128" t="str">
        <f t="shared" si="47"/>
        <v/>
      </c>
      <c r="B388" s="129" t="str">
        <f t="shared" si="48"/>
        <v/>
      </c>
      <c r="C388" s="130" t="str">
        <f t="shared" si="49"/>
        <v/>
      </c>
      <c r="D388" s="131" t="str">
        <f t="shared" si="43"/>
        <v/>
      </c>
      <c r="E388" s="131" t="str">
        <f t="shared" si="44"/>
        <v/>
      </c>
      <c r="F388" s="131" t="str">
        <f t="shared" si="45"/>
        <v/>
      </c>
      <c r="G388" s="130" t="str">
        <f t="shared" si="46"/>
        <v/>
      </c>
    </row>
    <row r="389" spans="1:7" x14ac:dyDescent="0.25">
      <c r="A389" s="128" t="str">
        <f t="shared" si="47"/>
        <v/>
      </c>
      <c r="B389" s="129" t="str">
        <f t="shared" si="48"/>
        <v/>
      </c>
      <c r="C389" s="130" t="str">
        <f t="shared" si="49"/>
        <v/>
      </c>
      <c r="D389" s="131" t="str">
        <f t="shared" si="43"/>
        <v/>
      </c>
      <c r="E389" s="131" t="str">
        <f t="shared" si="44"/>
        <v/>
      </c>
      <c r="F389" s="131" t="str">
        <f t="shared" si="45"/>
        <v/>
      </c>
      <c r="G389" s="130" t="str">
        <f t="shared" si="46"/>
        <v/>
      </c>
    </row>
    <row r="390" spans="1:7" x14ac:dyDescent="0.25">
      <c r="A390" s="128" t="str">
        <f t="shared" si="47"/>
        <v/>
      </c>
      <c r="B390" s="129" t="str">
        <f t="shared" si="48"/>
        <v/>
      </c>
      <c r="C390" s="130" t="str">
        <f t="shared" si="49"/>
        <v/>
      </c>
      <c r="D390" s="131" t="str">
        <f t="shared" si="43"/>
        <v/>
      </c>
      <c r="E390" s="131" t="str">
        <f t="shared" si="44"/>
        <v/>
      </c>
      <c r="F390" s="131" t="str">
        <f t="shared" si="45"/>
        <v/>
      </c>
      <c r="G390" s="130" t="str">
        <f t="shared" si="46"/>
        <v/>
      </c>
    </row>
    <row r="391" spans="1:7" x14ac:dyDescent="0.25">
      <c r="A391" s="128" t="str">
        <f t="shared" si="47"/>
        <v/>
      </c>
      <c r="B391" s="129" t="str">
        <f t="shared" si="48"/>
        <v/>
      </c>
      <c r="C391" s="130" t="str">
        <f t="shared" si="49"/>
        <v/>
      </c>
      <c r="D391" s="131" t="str">
        <f t="shared" si="43"/>
        <v/>
      </c>
      <c r="E391" s="131" t="str">
        <f t="shared" si="44"/>
        <v/>
      </c>
      <c r="F391" s="131" t="str">
        <f t="shared" si="45"/>
        <v/>
      </c>
      <c r="G391" s="130" t="str">
        <f t="shared" si="46"/>
        <v/>
      </c>
    </row>
    <row r="392" spans="1:7" x14ac:dyDescent="0.25">
      <c r="A392" s="128" t="str">
        <f t="shared" si="47"/>
        <v/>
      </c>
      <c r="B392" s="129" t="str">
        <f t="shared" si="48"/>
        <v/>
      </c>
      <c r="C392" s="130" t="str">
        <f t="shared" si="49"/>
        <v/>
      </c>
      <c r="D392" s="131" t="str">
        <f t="shared" si="43"/>
        <v/>
      </c>
      <c r="E392" s="131" t="str">
        <f t="shared" si="44"/>
        <v/>
      </c>
      <c r="F392" s="131" t="str">
        <f t="shared" si="45"/>
        <v/>
      </c>
      <c r="G392" s="130" t="str">
        <f t="shared" si="46"/>
        <v/>
      </c>
    </row>
    <row r="393" spans="1:7" x14ac:dyDescent="0.25">
      <c r="A393" s="128" t="str">
        <f t="shared" si="47"/>
        <v/>
      </c>
      <c r="B393" s="129" t="str">
        <f t="shared" si="48"/>
        <v/>
      </c>
      <c r="C393" s="130" t="str">
        <f t="shared" si="49"/>
        <v/>
      </c>
      <c r="D393" s="131" t="str">
        <f t="shared" si="43"/>
        <v/>
      </c>
      <c r="E393" s="131" t="str">
        <f t="shared" si="44"/>
        <v/>
      </c>
      <c r="F393" s="131" t="str">
        <f t="shared" si="45"/>
        <v/>
      </c>
      <c r="G393" s="130" t="str">
        <f t="shared" si="46"/>
        <v/>
      </c>
    </row>
    <row r="394" spans="1:7" x14ac:dyDescent="0.25">
      <c r="A394" s="128" t="str">
        <f t="shared" si="47"/>
        <v/>
      </c>
      <c r="B394" s="129" t="str">
        <f t="shared" si="48"/>
        <v/>
      </c>
      <c r="C394" s="130" t="str">
        <f t="shared" si="49"/>
        <v/>
      </c>
      <c r="D394" s="131" t="str">
        <f t="shared" si="43"/>
        <v/>
      </c>
      <c r="E394" s="131" t="str">
        <f t="shared" si="44"/>
        <v/>
      </c>
      <c r="F394" s="131" t="str">
        <f t="shared" si="45"/>
        <v/>
      </c>
      <c r="G394" s="130" t="str">
        <f t="shared" si="46"/>
        <v/>
      </c>
    </row>
    <row r="395" spans="1:7" x14ac:dyDescent="0.25">
      <c r="A395" s="128" t="str">
        <f t="shared" si="47"/>
        <v/>
      </c>
      <c r="B395" s="129" t="str">
        <f t="shared" si="48"/>
        <v/>
      </c>
      <c r="C395" s="130" t="str">
        <f t="shared" si="49"/>
        <v/>
      </c>
      <c r="D395" s="131" t="str">
        <f t="shared" si="43"/>
        <v/>
      </c>
      <c r="E395" s="131" t="str">
        <f t="shared" si="44"/>
        <v/>
      </c>
      <c r="F395" s="131" t="str">
        <f t="shared" si="45"/>
        <v/>
      </c>
      <c r="G395" s="130" t="str">
        <f t="shared" si="46"/>
        <v/>
      </c>
    </row>
    <row r="396" spans="1:7" x14ac:dyDescent="0.25">
      <c r="A396" s="128" t="str">
        <f t="shared" si="47"/>
        <v/>
      </c>
      <c r="B396" s="129" t="str">
        <f t="shared" si="48"/>
        <v/>
      </c>
      <c r="C396" s="130" t="str">
        <f t="shared" si="49"/>
        <v/>
      </c>
      <c r="D396" s="131" t="str">
        <f t="shared" si="43"/>
        <v/>
      </c>
      <c r="E396" s="131" t="str">
        <f t="shared" si="44"/>
        <v/>
      </c>
      <c r="F396" s="131" t="str">
        <f t="shared" si="45"/>
        <v/>
      </c>
      <c r="G396" s="130" t="str">
        <f t="shared" si="46"/>
        <v/>
      </c>
    </row>
    <row r="397" spans="1:7" x14ac:dyDescent="0.25">
      <c r="A397" s="128" t="str">
        <f t="shared" si="47"/>
        <v/>
      </c>
      <c r="B397" s="129" t="str">
        <f t="shared" si="48"/>
        <v/>
      </c>
      <c r="C397" s="130" t="str">
        <f t="shared" si="49"/>
        <v/>
      </c>
      <c r="D397" s="131" t="str">
        <f t="shared" si="43"/>
        <v/>
      </c>
      <c r="E397" s="131" t="str">
        <f t="shared" si="44"/>
        <v/>
      </c>
      <c r="F397" s="131" t="str">
        <f t="shared" si="45"/>
        <v/>
      </c>
      <c r="G397" s="130" t="str">
        <f t="shared" si="46"/>
        <v/>
      </c>
    </row>
    <row r="398" spans="1:7" x14ac:dyDescent="0.25">
      <c r="A398" s="128" t="str">
        <f t="shared" si="47"/>
        <v/>
      </c>
      <c r="B398" s="129" t="str">
        <f t="shared" si="48"/>
        <v/>
      </c>
      <c r="C398" s="130" t="str">
        <f t="shared" si="49"/>
        <v/>
      </c>
      <c r="D398" s="131" t="str">
        <f t="shared" si="43"/>
        <v/>
      </c>
      <c r="E398" s="131" t="str">
        <f t="shared" si="44"/>
        <v/>
      </c>
      <c r="F398" s="131" t="str">
        <f t="shared" si="45"/>
        <v/>
      </c>
      <c r="G398" s="130" t="str">
        <f t="shared" si="46"/>
        <v/>
      </c>
    </row>
    <row r="399" spans="1:7" x14ac:dyDescent="0.25">
      <c r="A399" s="128" t="str">
        <f t="shared" si="47"/>
        <v/>
      </c>
      <c r="B399" s="129" t="str">
        <f t="shared" si="48"/>
        <v/>
      </c>
      <c r="C399" s="130" t="str">
        <f t="shared" si="49"/>
        <v/>
      </c>
      <c r="D399" s="131" t="str">
        <f t="shared" si="43"/>
        <v/>
      </c>
      <c r="E399" s="131" t="str">
        <f t="shared" si="44"/>
        <v/>
      </c>
      <c r="F399" s="131" t="str">
        <f t="shared" si="45"/>
        <v/>
      </c>
      <c r="G399" s="130" t="str">
        <f t="shared" si="46"/>
        <v/>
      </c>
    </row>
    <row r="400" spans="1:7" x14ac:dyDescent="0.25">
      <c r="A400" s="128" t="str">
        <f t="shared" si="47"/>
        <v/>
      </c>
      <c r="B400" s="129" t="str">
        <f t="shared" si="48"/>
        <v/>
      </c>
      <c r="C400" s="130" t="str">
        <f t="shared" si="49"/>
        <v/>
      </c>
      <c r="D400" s="131" t="str">
        <f t="shared" si="43"/>
        <v/>
      </c>
      <c r="E400" s="131" t="str">
        <f t="shared" si="44"/>
        <v/>
      </c>
      <c r="F400" s="131" t="str">
        <f t="shared" si="45"/>
        <v/>
      </c>
      <c r="G400" s="130" t="str">
        <f t="shared" si="46"/>
        <v/>
      </c>
    </row>
    <row r="401" spans="1:7" x14ac:dyDescent="0.25">
      <c r="A401" s="128" t="str">
        <f t="shared" si="47"/>
        <v/>
      </c>
      <c r="B401" s="129" t="str">
        <f t="shared" si="48"/>
        <v/>
      </c>
      <c r="C401" s="130" t="str">
        <f t="shared" si="49"/>
        <v/>
      </c>
      <c r="D401" s="131" t="str">
        <f t="shared" si="43"/>
        <v/>
      </c>
      <c r="E401" s="131" t="str">
        <f t="shared" si="44"/>
        <v/>
      </c>
      <c r="F401" s="131" t="str">
        <f t="shared" si="45"/>
        <v/>
      </c>
      <c r="G401" s="130" t="str">
        <f t="shared" si="46"/>
        <v/>
      </c>
    </row>
    <row r="402" spans="1:7" x14ac:dyDescent="0.25">
      <c r="A402" s="128" t="str">
        <f t="shared" si="47"/>
        <v/>
      </c>
      <c r="B402" s="129" t="str">
        <f t="shared" si="48"/>
        <v/>
      </c>
      <c r="C402" s="130" t="str">
        <f t="shared" si="49"/>
        <v/>
      </c>
      <c r="D402" s="131" t="str">
        <f t="shared" ref="D402:D465" si="50">IF(B402="","",IPMT($E$13/12,B402,$E$7,-$E$11,$E$12,0))</f>
        <v/>
      </c>
      <c r="E402" s="131" t="str">
        <f t="shared" ref="E402:E465" si="51">IF(B402="","",PPMT($E$13/12,B402,$E$7,-$E$11,$E$12,0))</f>
        <v/>
      </c>
      <c r="F402" s="131" t="str">
        <f t="shared" ref="F402:F465" si="52">IF(B402="","",SUM(D402:E402))</f>
        <v/>
      </c>
      <c r="G402" s="130" t="str">
        <f t="shared" ref="G402:G465" si="53">IF(B402="","",SUM(C402)-SUM(E402))</f>
        <v/>
      </c>
    </row>
    <row r="403" spans="1:7" x14ac:dyDescent="0.25">
      <c r="A403" s="128" t="str">
        <f t="shared" ref="A403:A466" si="54">IF(B403="","",EDATE(A402,1))</f>
        <v/>
      </c>
      <c r="B403" s="129" t="str">
        <f t="shared" ref="B403:B466" si="55">IF(B402="","",IF(SUM(B402)+1&lt;=$E$7,SUM(B402)+1,""))</f>
        <v/>
      </c>
      <c r="C403" s="130" t="str">
        <f t="shared" ref="C403:C466" si="56">IF(B403="","",G402)</f>
        <v/>
      </c>
      <c r="D403" s="131" t="str">
        <f t="shared" si="50"/>
        <v/>
      </c>
      <c r="E403" s="131" t="str">
        <f t="shared" si="51"/>
        <v/>
      </c>
      <c r="F403" s="131" t="str">
        <f t="shared" si="52"/>
        <v/>
      </c>
      <c r="G403" s="130" t="str">
        <f t="shared" si="53"/>
        <v/>
      </c>
    </row>
    <row r="404" spans="1:7" x14ac:dyDescent="0.25">
      <c r="A404" s="128" t="str">
        <f t="shared" si="54"/>
        <v/>
      </c>
      <c r="B404" s="129" t="str">
        <f t="shared" si="55"/>
        <v/>
      </c>
      <c r="C404" s="130" t="str">
        <f t="shared" si="56"/>
        <v/>
      </c>
      <c r="D404" s="131" t="str">
        <f t="shared" si="50"/>
        <v/>
      </c>
      <c r="E404" s="131" t="str">
        <f t="shared" si="51"/>
        <v/>
      </c>
      <c r="F404" s="131" t="str">
        <f t="shared" si="52"/>
        <v/>
      </c>
      <c r="G404" s="130" t="str">
        <f t="shared" si="53"/>
        <v/>
      </c>
    </row>
    <row r="405" spans="1:7" x14ac:dyDescent="0.25">
      <c r="A405" s="128" t="str">
        <f t="shared" si="54"/>
        <v/>
      </c>
      <c r="B405" s="129" t="str">
        <f t="shared" si="55"/>
        <v/>
      </c>
      <c r="C405" s="130" t="str">
        <f t="shared" si="56"/>
        <v/>
      </c>
      <c r="D405" s="131" t="str">
        <f t="shared" si="50"/>
        <v/>
      </c>
      <c r="E405" s="131" t="str">
        <f t="shared" si="51"/>
        <v/>
      </c>
      <c r="F405" s="131" t="str">
        <f t="shared" si="52"/>
        <v/>
      </c>
      <c r="G405" s="130" t="str">
        <f t="shared" si="53"/>
        <v/>
      </c>
    </row>
    <row r="406" spans="1:7" x14ac:dyDescent="0.25">
      <c r="A406" s="128" t="str">
        <f t="shared" si="54"/>
        <v/>
      </c>
      <c r="B406" s="129" t="str">
        <f t="shared" si="55"/>
        <v/>
      </c>
      <c r="C406" s="130" t="str">
        <f t="shared" si="56"/>
        <v/>
      </c>
      <c r="D406" s="131" t="str">
        <f t="shared" si="50"/>
        <v/>
      </c>
      <c r="E406" s="131" t="str">
        <f t="shared" si="51"/>
        <v/>
      </c>
      <c r="F406" s="131" t="str">
        <f t="shared" si="52"/>
        <v/>
      </c>
      <c r="G406" s="130" t="str">
        <f t="shared" si="53"/>
        <v/>
      </c>
    </row>
    <row r="407" spans="1:7" x14ac:dyDescent="0.25">
      <c r="A407" s="128" t="str">
        <f t="shared" si="54"/>
        <v/>
      </c>
      <c r="B407" s="129" t="str">
        <f t="shared" si="55"/>
        <v/>
      </c>
      <c r="C407" s="130" t="str">
        <f t="shared" si="56"/>
        <v/>
      </c>
      <c r="D407" s="131" t="str">
        <f t="shared" si="50"/>
        <v/>
      </c>
      <c r="E407" s="131" t="str">
        <f t="shared" si="51"/>
        <v/>
      </c>
      <c r="F407" s="131" t="str">
        <f t="shared" si="52"/>
        <v/>
      </c>
      <c r="G407" s="130" t="str">
        <f t="shared" si="53"/>
        <v/>
      </c>
    </row>
    <row r="408" spans="1:7" x14ac:dyDescent="0.25">
      <c r="A408" s="128" t="str">
        <f t="shared" si="54"/>
        <v/>
      </c>
      <c r="B408" s="129" t="str">
        <f t="shared" si="55"/>
        <v/>
      </c>
      <c r="C408" s="130" t="str">
        <f t="shared" si="56"/>
        <v/>
      </c>
      <c r="D408" s="131" t="str">
        <f t="shared" si="50"/>
        <v/>
      </c>
      <c r="E408" s="131" t="str">
        <f t="shared" si="51"/>
        <v/>
      </c>
      <c r="F408" s="131" t="str">
        <f t="shared" si="52"/>
        <v/>
      </c>
      <c r="G408" s="130" t="str">
        <f t="shared" si="53"/>
        <v/>
      </c>
    </row>
    <row r="409" spans="1:7" x14ac:dyDescent="0.25">
      <c r="A409" s="128" t="str">
        <f t="shared" si="54"/>
        <v/>
      </c>
      <c r="B409" s="129" t="str">
        <f t="shared" si="55"/>
        <v/>
      </c>
      <c r="C409" s="130" t="str">
        <f t="shared" si="56"/>
        <v/>
      </c>
      <c r="D409" s="131" t="str">
        <f t="shared" si="50"/>
        <v/>
      </c>
      <c r="E409" s="131" t="str">
        <f t="shared" si="51"/>
        <v/>
      </c>
      <c r="F409" s="131" t="str">
        <f t="shared" si="52"/>
        <v/>
      </c>
      <c r="G409" s="130" t="str">
        <f t="shared" si="53"/>
        <v/>
      </c>
    </row>
    <row r="410" spans="1:7" x14ac:dyDescent="0.25">
      <c r="A410" s="128" t="str">
        <f t="shared" si="54"/>
        <v/>
      </c>
      <c r="B410" s="129" t="str">
        <f t="shared" si="55"/>
        <v/>
      </c>
      <c r="C410" s="130" t="str">
        <f t="shared" si="56"/>
        <v/>
      </c>
      <c r="D410" s="131" t="str">
        <f t="shared" si="50"/>
        <v/>
      </c>
      <c r="E410" s="131" t="str">
        <f t="shared" si="51"/>
        <v/>
      </c>
      <c r="F410" s="131" t="str">
        <f t="shared" si="52"/>
        <v/>
      </c>
      <c r="G410" s="130" t="str">
        <f t="shared" si="53"/>
        <v/>
      </c>
    </row>
    <row r="411" spans="1:7" x14ac:dyDescent="0.25">
      <c r="A411" s="128" t="str">
        <f t="shared" si="54"/>
        <v/>
      </c>
      <c r="B411" s="129" t="str">
        <f t="shared" si="55"/>
        <v/>
      </c>
      <c r="C411" s="130" t="str">
        <f t="shared" si="56"/>
        <v/>
      </c>
      <c r="D411" s="131" t="str">
        <f t="shared" si="50"/>
        <v/>
      </c>
      <c r="E411" s="131" t="str">
        <f t="shared" si="51"/>
        <v/>
      </c>
      <c r="F411" s="131" t="str">
        <f t="shared" si="52"/>
        <v/>
      </c>
      <c r="G411" s="130" t="str">
        <f t="shared" si="53"/>
        <v/>
      </c>
    </row>
    <row r="412" spans="1:7" x14ac:dyDescent="0.25">
      <c r="A412" s="128" t="str">
        <f t="shared" si="54"/>
        <v/>
      </c>
      <c r="B412" s="129" t="str">
        <f t="shared" si="55"/>
        <v/>
      </c>
      <c r="C412" s="130" t="str">
        <f t="shared" si="56"/>
        <v/>
      </c>
      <c r="D412" s="131" t="str">
        <f t="shared" si="50"/>
        <v/>
      </c>
      <c r="E412" s="131" t="str">
        <f t="shared" si="51"/>
        <v/>
      </c>
      <c r="F412" s="131" t="str">
        <f t="shared" si="52"/>
        <v/>
      </c>
      <c r="G412" s="130" t="str">
        <f t="shared" si="53"/>
        <v/>
      </c>
    </row>
    <row r="413" spans="1:7" x14ac:dyDescent="0.25">
      <c r="A413" s="128" t="str">
        <f t="shared" si="54"/>
        <v/>
      </c>
      <c r="B413" s="129" t="str">
        <f t="shared" si="55"/>
        <v/>
      </c>
      <c r="C413" s="130" t="str">
        <f t="shared" si="56"/>
        <v/>
      </c>
      <c r="D413" s="131" t="str">
        <f t="shared" si="50"/>
        <v/>
      </c>
      <c r="E413" s="131" t="str">
        <f t="shared" si="51"/>
        <v/>
      </c>
      <c r="F413" s="131" t="str">
        <f t="shared" si="52"/>
        <v/>
      </c>
      <c r="G413" s="130" t="str">
        <f t="shared" si="53"/>
        <v/>
      </c>
    </row>
    <row r="414" spans="1:7" x14ac:dyDescent="0.25">
      <c r="A414" s="128" t="str">
        <f t="shared" si="54"/>
        <v/>
      </c>
      <c r="B414" s="129" t="str">
        <f t="shared" si="55"/>
        <v/>
      </c>
      <c r="C414" s="130" t="str">
        <f t="shared" si="56"/>
        <v/>
      </c>
      <c r="D414" s="131" t="str">
        <f t="shared" si="50"/>
        <v/>
      </c>
      <c r="E414" s="131" t="str">
        <f t="shared" si="51"/>
        <v/>
      </c>
      <c r="F414" s="131" t="str">
        <f t="shared" si="52"/>
        <v/>
      </c>
      <c r="G414" s="130" t="str">
        <f t="shared" si="53"/>
        <v/>
      </c>
    </row>
    <row r="415" spans="1:7" x14ac:dyDescent="0.25">
      <c r="A415" s="128" t="str">
        <f t="shared" si="54"/>
        <v/>
      </c>
      <c r="B415" s="129" t="str">
        <f t="shared" si="55"/>
        <v/>
      </c>
      <c r="C415" s="130" t="str">
        <f t="shared" si="56"/>
        <v/>
      </c>
      <c r="D415" s="131" t="str">
        <f t="shared" si="50"/>
        <v/>
      </c>
      <c r="E415" s="131" t="str">
        <f t="shared" si="51"/>
        <v/>
      </c>
      <c r="F415" s="131" t="str">
        <f t="shared" si="52"/>
        <v/>
      </c>
      <c r="G415" s="130" t="str">
        <f t="shared" si="53"/>
        <v/>
      </c>
    </row>
    <row r="416" spans="1:7" x14ac:dyDescent="0.25">
      <c r="A416" s="128" t="str">
        <f t="shared" si="54"/>
        <v/>
      </c>
      <c r="B416" s="129" t="str">
        <f t="shared" si="55"/>
        <v/>
      </c>
      <c r="C416" s="130" t="str">
        <f t="shared" si="56"/>
        <v/>
      </c>
      <c r="D416" s="131" t="str">
        <f t="shared" si="50"/>
        <v/>
      </c>
      <c r="E416" s="131" t="str">
        <f t="shared" si="51"/>
        <v/>
      </c>
      <c r="F416" s="131" t="str">
        <f t="shared" si="52"/>
        <v/>
      </c>
      <c r="G416" s="130" t="str">
        <f t="shared" si="53"/>
        <v/>
      </c>
    </row>
    <row r="417" spans="1:7" x14ac:dyDescent="0.25">
      <c r="A417" s="128" t="str">
        <f t="shared" si="54"/>
        <v/>
      </c>
      <c r="B417" s="129" t="str">
        <f t="shared" si="55"/>
        <v/>
      </c>
      <c r="C417" s="130" t="str">
        <f t="shared" si="56"/>
        <v/>
      </c>
      <c r="D417" s="131" t="str">
        <f t="shared" si="50"/>
        <v/>
      </c>
      <c r="E417" s="131" t="str">
        <f t="shared" si="51"/>
        <v/>
      </c>
      <c r="F417" s="131" t="str">
        <f t="shared" si="52"/>
        <v/>
      </c>
      <c r="G417" s="130" t="str">
        <f t="shared" si="53"/>
        <v/>
      </c>
    </row>
    <row r="418" spans="1:7" x14ac:dyDescent="0.25">
      <c r="A418" s="128" t="str">
        <f t="shared" si="54"/>
        <v/>
      </c>
      <c r="B418" s="129" t="str">
        <f t="shared" si="55"/>
        <v/>
      </c>
      <c r="C418" s="130" t="str">
        <f t="shared" si="56"/>
        <v/>
      </c>
      <c r="D418" s="131" t="str">
        <f t="shared" si="50"/>
        <v/>
      </c>
      <c r="E418" s="131" t="str">
        <f t="shared" si="51"/>
        <v/>
      </c>
      <c r="F418" s="131" t="str">
        <f t="shared" si="52"/>
        <v/>
      </c>
      <c r="G418" s="130" t="str">
        <f t="shared" si="53"/>
        <v/>
      </c>
    </row>
    <row r="419" spans="1:7" x14ac:dyDescent="0.25">
      <c r="A419" s="128" t="str">
        <f t="shared" si="54"/>
        <v/>
      </c>
      <c r="B419" s="129" t="str">
        <f t="shared" si="55"/>
        <v/>
      </c>
      <c r="C419" s="130" t="str">
        <f t="shared" si="56"/>
        <v/>
      </c>
      <c r="D419" s="131" t="str">
        <f t="shared" si="50"/>
        <v/>
      </c>
      <c r="E419" s="131" t="str">
        <f t="shared" si="51"/>
        <v/>
      </c>
      <c r="F419" s="131" t="str">
        <f t="shared" si="52"/>
        <v/>
      </c>
      <c r="G419" s="130" t="str">
        <f t="shared" si="53"/>
        <v/>
      </c>
    </row>
    <row r="420" spans="1:7" x14ac:dyDescent="0.25">
      <c r="A420" s="128" t="str">
        <f t="shared" si="54"/>
        <v/>
      </c>
      <c r="B420" s="129" t="str">
        <f t="shared" si="55"/>
        <v/>
      </c>
      <c r="C420" s="130" t="str">
        <f t="shared" si="56"/>
        <v/>
      </c>
      <c r="D420" s="131" t="str">
        <f t="shared" si="50"/>
        <v/>
      </c>
      <c r="E420" s="131" t="str">
        <f t="shared" si="51"/>
        <v/>
      </c>
      <c r="F420" s="131" t="str">
        <f t="shared" si="52"/>
        <v/>
      </c>
      <c r="G420" s="130" t="str">
        <f t="shared" si="53"/>
        <v/>
      </c>
    </row>
    <row r="421" spans="1:7" x14ac:dyDescent="0.25">
      <c r="A421" s="128" t="str">
        <f t="shared" si="54"/>
        <v/>
      </c>
      <c r="B421" s="129" t="str">
        <f t="shared" si="55"/>
        <v/>
      </c>
      <c r="C421" s="130" t="str">
        <f t="shared" si="56"/>
        <v/>
      </c>
      <c r="D421" s="131" t="str">
        <f t="shared" si="50"/>
        <v/>
      </c>
      <c r="E421" s="131" t="str">
        <f t="shared" si="51"/>
        <v/>
      </c>
      <c r="F421" s="131" t="str">
        <f t="shared" si="52"/>
        <v/>
      </c>
      <c r="G421" s="130" t="str">
        <f t="shared" si="53"/>
        <v/>
      </c>
    </row>
    <row r="422" spans="1:7" x14ac:dyDescent="0.25">
      <c r="A422" s="128" t="str">
        <f t="shared" si="54"/>
        <v/>
      </c>
      <c r="B422" s="129" t="str">
        <f t="shared" si="55"/>
        <v/>
      </c>
      <c r="C422" s="130" t="str">
        <f t="shared" si="56"/>
        <v/>
      </c>
      <c r="D422" s="131" t="str">
        <f t="shared" si="50"/>
        <v/>
      </c>
      <c r="E422" s="131" t="str">
        <f t="shared" si="51"/>
        <v/>
      </c>
      <c r="F422" s="131" t="str">
        <f t="shared" si="52"/>
        <v/>
      </c>
      <c r="G422" s="130" t="str">
        <f t="shared" si="53"/>
        <v/>
      </c>
    </row>
    <row r="423" spans="1:7" x14ac:dyDescent="0.25">
      <c r="A423" s="128" t="str">
        <f t="shared" si="54"/>
        <v/>
      </c>
      <c r="B423" s="129" t="str">
        <f t="shared" si="55"/>
        <v/>
      </c>
      <c r="C423" s="130" t="str">
        <f t="shared" si="56"/>
        <v/>
      </c>
      <c r="D423" s="131" t="str">
        <f t="shared" si="50"/>
        <v/>
      </c>
      <c r="E423" s="131" t="str">
        <f t="shared" si="51"/>
        <v/>
      </c>
      <c r="F423" s="131" t="str">
        <f t="shared" si="52"/>
        <v/>
      </c>
      <c r="G423" s="130" t="str">
        <f t="shared" si="53"/>
        <v/>
      </c>
    </row>
    <row r="424" spans="1:7" x14ac:dyDescent="0.25">
      <c r="A424" s="128" t="str">
        <f t="shared" si="54"/>
        <v/>
      </c>
      <c r="B424" s="129" t="str">
        <f t="shared" si="55"/>
        <v/>
      </c>
      <c r="C424" s="130" t="str">
        <f t="shared" si="56"/>
        <v/>
      </c>
      <c r="D424" s="131" t="str">
        <f t="shared" si="50"/>
        <v/>
      </c>
      <c r="E424" s="131" t="str">
        <f t="shared" si="51"/>
        <v/>
      </c>
      <c r="F424" s="131" t="str">
        <f t="shared" si="52"/>
        <v/>
      </c>
      <c r="G424" s="130" t="str">
        <f t="shared" si="53"/>
        <v/>
      </c>
    </row>
    <row r="425" spans="1:7" x14ac:dyDescent="0.25">
      <c r="A425" s="128" t="str">
        <f t="shared" si="54"/>
        <v/>
      </c>
      <c r="B425" s="129" t="str">
        <f t="shared" si="55"/>
        <v/>
      </c>
      <c r="C425" s="130" t="str">
        <f t="shared" si="56"/>
        <v/>
      </c>
      <c r="D425" s="131" t="str">
        <f t="shared" si="50"/>
        <v/>
      </c>
      <c r="E425" s="131" t="str">
        <f t="shared" si="51"/>
        <v/>
      </c>
      <c r="F425" s="131" t="str">
        <f t="shared" si="52"/>
        <v/>
      </c>
      <c r="G425" s="130" t="str">
        <f t="shared" si="53"/>
        <v/>
      </c>
    </row>
    <row r="426" spans="1:7" x14ac:dyDescent="0.25">
      <c r="A426" s="128" t="str">
        <f t="shared" si="54"/>
        <v/>
      </c>
      <c r="B426" s="129" t="str">
        <f t="shared" si="55"/>
        <v/>
      </c>
      <c r="C426" s="130" t="str">
        <f t="shared" si="56"/>
        <v/>
      </c>
      <c r="D426" s="131" t="str">
        <f t="shared" si="50"/>
        <v/>
      </c>
      <c r="E426" s="131" t="str">
        <f t="shared" si="51"/>
        <v/>
      </c>
      <c r="F426" s="131" t="str">
        <f t="shared" si="52"/>
        <v/>
      </c>
      <c r="G426" s="130" t="str">
        <f t="shared" si="53"/>
        <v/>
      </c>
    </row>
    <row r="427" spans="1:7" x14ac:dyDescent="0.25">
      <c r="A427" s="128" t="str">
        <f t="shared" si="54"/>
        <v/>
      </c>
      <c r="B427" s="129" t="str">
        <f t="shared" si="55"/>
        <v/>
      </c>
      <c r="C427" s="130" t="str">
        <f t="shared" si="56"/>
        <v/>
      </c>
      <c r="D427" s="131" t="str">
        <f t="shared" si="50"/>
        <v/>
      </c>
      <c r="E427" s="131" t="str">
        <f t="shared" si="51"/>
        <v/>
      </c>
      <c r="F427" s="131" t="str">
        <f t="shared" si="52"/>
        <v/>
      </c>
      <c r="G427" s="130" t="str">
        <f t="shared" si="53"/>
        <v/>
      </c>
    </row>
    <row r="428" spans="1:7" x14ac:dyDescent="0.25">
      <c r="A428" s="128" t="str">
        <f t="shared" si="54"/>
        <v/>
      </c>
      <c r="B428" s="129" t="str">
        <f t="shared" si="55"/>
        <v/>
      </c>
      <c r="C428" s="130" t="str">
        <f t="shared" si="56"/>
        <v/>
      </c>
      <c r="D428" s="131" t="str">
        <f t="shared" si="50"/>
        <v/>
      </c>
      <c r="E428" s="131" t="str">
        <f t="shared" si="51"/>
        <v/>
      </c>
      <c r="F428" s="131" t="str">
        <f t="shared" si="52"/>
        <v/>
      </c>
      <c r="G428" s="130" t="str">
        <f t="shared" si="53"/>
        <v/>
      </c>
    </row>
    <row r="429" spans="1:7" x14ac:dyDescent="0.25">
      <c r="A429" s="128" t="str">
        <f t="shared" si="54"/>
        <v/>
      </c>
      <c r="B429" s="129" t="str">
        <f t="shared" si="55"/>
        <v/>
      </c>
      <c r="C429" s="130" t="str">
        <f t="shared" si="56"/>
        <v/>
      </c>
      <c r="D429" s="131" t="str">
        <f t="shared" si="50"/>
        <v/>
      </c>
      <c r="E429" s="131" t="str">
        <f t="shared" si="51"/>
        <v/>
      </c>
      <c r="F429" s="131" t="str">
        <f t="shared" si="52"/>
        <v/>
      </c>
      <c r="G429" s="130" t="str">
        <f t="shared" si="53"/>
        <v/>
      </c>
    </row>
    <row r="430" spans="1:7" x14ac:dyDescent="0.25">
      <c r="A430" s="128" t="str">
        <f t="shared" si="54"/>
        <v/>
      </c>
      <c r="B430" s="129" t="str">
        <f t="shared" si="55"/>
        <v/>
      </c>
      <c r="C430" s="130" t="str">
        <f t="shared" si="56"/>
        <v/>
      </c>
      <c r="D430" s="131" t="str">
        <f t="shared" si="50"/>
        <v/>
      </c>
      <c r="E430" s="131" t="str">
        <f t="shared" si="51"/>
        <v/>
      </c>
      <c r="F430" s="131" t="str">
        <f t="shared" si="52"/>
        <v/>
      </c>
      <c r="G430" s="130" t="str">
        <f t="shared" si="53"/>
        <v/>
      </c>
    </row>
    <row r="431" spans="1:7" x14ac:dyDescent="0.25">
      <c r="A431" s="128" t="str">
        <f t="shared" si="54"/>
        <v/>
      </c>
      <c r="B431" s="129" t="str">
        <f t="shared" si="55"/>
        <v/>
      </c>
      <c r="C431" s="130" t="str">
        <f t="shared" si="56"/>
        <v/>
      </c>
      <c r="D431" s="131" t="str">
        <f t="shared" si="50"/>
        <v/>
      </c>
      <c r="E431" s="131" t="str">
        <f t="shared" si="51"/>
        <v/>
      </c>
      <c r="F431" s="131" t="str">
        <f t="shared" si="52"/>
        <v/>
      </c>
      <c r="G431" s="130" t="str">
        <f t="shared" si="53"/>
        <v/>
      </c>
    </row>
    <row r="432" spans="1:7" x14ac:dyDescent="0.25">
      <c r="A432" s="128" t="str">
        <f t="shared" si="54"/>
        <v/>
      </c>
      <c r="B432" s="129" t="str">
        <f t="shared" si="55"/>
        <v/>
      </c>
      <c r="C432" s="130" t="str">
        <f t="shared" si="56"/>
        <v/>
      </c>
      <c r="D432" s="131" t="str">
        <f t="shared" si="50"/>
        <v/>
      </c>
      <c r="E432" s="131" t="str">
        <f t="shared" si="51"/>
        <v/>
      </c>
      <c r="F432" s="131" t="str">
        <f t="shared" si="52"/>
        <v/>
      </c>
      <c r="G432" s="130" t="str">
        <f t="shared" si="53"/>
        <v/>
      </c>
    </row>
    <row r="433" spans="1:7" x14ac:dyDescent="0.25">
      <c r="A433" s="128" t="str">
        <f t="shared" si="54"/>
        <v/>
      </c>
      <c r="B433" s="129" t="str">
        <f t="shared" si="55"/>
        <v/>
      </c>
      <c r="C433" s="130" t="str">
        <f t="shared" si="56"/>
        <v/>
      </c>
      <c r="D433" s="131" t="str">
        <f t="shared" si="50"/>
        <v/>
      </c>
      <c r="E433" s="131" t="str">
        <f t="shared" si="51"/>
        <v/>
      </c>
      <c r="F433" s="131" t="str">
        <f t="shared" si="52"/>
        <v/>
      </c>
      <c r="G433" s="130" t="str">
        <f t="shared" si="53"/>
        <v/>
      </c>
    </row>
    <row r="434" spans="1:7" x14ac:dyDescent="0.25">
      <c r="A434" s="128" t="str">
        <f t="shared" si="54"/>
        <v/>
      </c>
      <c r="B434" s="129" t="str">
        <f t="shared" si="55"/>
        <v/>
      </c>
      <c r="C434" s="130" t="str">
        <f t="shared" si="56"/>
        <v/>
      </c>
      <c r="D434" s="131" t="str">
        <f t="shared" si="50"/>
        <v/>
      </c>
      <c r="E434" s="131" t="str">
        <f t="shared" si="51"/>
        <v/>
      </c>
      <c r="F434" s="131" t="str">
        <f t="shared" si="52"/>
        <v/>
      </c>
      <c r="G434" s="130" t="str">
        <f t="shared" si="53"/>
        <v/>
      </c>
    </row>
    <row r="435" spans="1:7" x14ac:dyDescent="0.25">
      <c r="A435" s="128" t="str">
        <f t="shared" si="54"/>
        <v/>
      </c>
      <c r="B435" s="129" t="str">
        <f t="shared" si="55"/>
        <v/>
      </c>
      <c r="C435" s="130" t="str">
        <f t="shared" si="56"/>
        <v/>
      </c>
      <c r="D435" s="131" t="str">
        <f t="shared" si="50"/>
        <v/>
      </c>
      <c r="E435" s="131" t="str">
        <f t="shared" si="51"/>
        <v/>
      </c>
      <c r="F435" s="131" t="str">
        <f t="shared" si="52"/>
        <v/>
      </c>
      <c r="G435" s="130" t="str">
        <f t="shared" si="53"/>
        <v/>
      </c>
    </row>
    <row r="436" spans="1:7" x14ac:dyDescent="0.25">
      <c r="A436" s="128" t="str">
        <f t="shared" si="54"/>
        <v/>
      </c>
      <c r="B436" s="129" t="str">
        <f t="shared" si="55"/>
        <v/>
      </c>
      <c r="C436" s="130" t="str">
        <f t="shared" si="56"/>
        <v/>
      </c>
      <c r="D436" s="131" t="str">
        <f t="shared" si="50"/>
        <v/>
      </c>
      <c r="E436" s="131" t="str">
        <f t="shared" si="51"/>
        <v/>
      </c>
      <c r="F436" s="131" t="str">
        <f t="shared" si="52"/>
        <v/>
      </c>
      <c r="G436" s="130" t="str">
        <f t="shared" si="53"/>
        <v/>
      </c>
    </row>
    <row r="437" spans="1:7" x14ac:dyDescent="0.25">
      <c r="A437" s="128" t="str">
        <f t="shared" si="54"/>
        <v/>
      </c>
      <c r="B437" s="129" t="str">
        <f t="shared" si="55"/>
        <v/>
      </c>
      <c r="C437" s="130" t="str">
        <f t="shared" si="56"/>
        <v/>
      </c>
      <c r="D437" s="131" t="str">
        <f t="shared" si="50"/>
        <v/>
      </c>
      <c r="E437" s="131" t="str">
        <f t="shared" si="51"/>
        <v/>
      </c>
      <c r="F437" s="131" t="str">
        <f t="shared" si="52"/>
        <v/>
      </c>
      <c r="G437" s="130" t="str">
        <f t="shared" si="53"/>
        <v/>
      </c>
    </row>
    <row r="438" spans="1:7" x14ac:dyDescent="0.25">
      <c r="A438" s="128" t="str">
        <f t="shared" si="54"/>
        <v/>
      </c>
      <c r="B438" s="129" t="str">
        <f t="shared" si="55"/>
        <v/>
      </c>
      <c r="C438" s="130" t="str">
        <f t="shared" si="56"/>
        <v/>
      </c>
      <c r="D438" s="131" t="str">
        <f t="shared" si="50"/>
        <v/>
      </c>
      <c r="E438" s="131" t="str">
        <f t="shared" si="51"/>
        <v/>
      </c>
      <c r="F438" s="131" t="str">
        <f t="shared" si="52"/>
        <v/>
      </c>
      <c r="G438" s="130" t="str">
        <f t="shared" si="53"/>
        <v/>
      </c>
    </row>
    <row r="439" spans="1:7" x14ac:dyDescent="0.25">
      <c r="A439" s="128" t="str">
        <f t="shared" si="54"/>
        <v/>
      </c>
      <c r="B439" s="129" t="str">
        <f t="shared" si="55"/>
        <v/>
      </c>
      <c r="C439" s="130" t="str">
        <f t="shared" si="56"/>
        <v/>
      </c>
      <c r="D439" s="131" t="str">
        <f t="shared" si="50"/>
        <v/>
      </c>
      <c r="E439" s="131" t="str">
        <f t="shared" si="51"/>
        <v/>
      </c>
      <c r="F439" s="131" t="str">
        <f t="shared" si="52"/>
        <v/>
      </c>
      <c r="G439" s="130" t="str">
        <f t="shared" si="53"/>
        <v/>
      </c>
    </row>
    <row r="440" spans="1:7" x14ac:dyDescent="0.25">
      <c r="A440" s="128" t="str">
        <f t="shared" si="54"/>
        <v/>
      </c>
      <c r="B440" s="129" t="str">
        <f t="shared" si="55"/>
        <v/>
      </c>
      <c r="C440" s="130" t="str">
        <f t="shared" si="56"/>
        <v/>
      </c>
      <c r="D440" s="131" t="str">
        <f t="shared" si="50"/>
        <v/>
      </c>
      <c r="E440" s="131" t="str">
        <f t="shared" si="51"/>
        <v/>
      </c>
      <c r="F440" s="131" t="str">
        <f t="shared" si="52"/>
        <v/>
      </c>
      <c r="G440" s="130" t="str">
        <f t="shared" si="53"/>
        <v/>
      </c>
    </row>
    <row r="441" spans="1:7" x14ac:dyDescent="0.25">
      <c r="A441" s="128" t="str">
        <f t="shared" si="54"/>
        <v/>
      </c>
      <c r="B441" s="129" t="str">
        <f t="shared" si="55"/>
        <v/>
      </c>
      <c r="C441" s="130" t="str">
        <f t="shared" si="56"/>
        <v/>
      </c>
      <c r="D441" s="131" t="str">
        <f t="shared" si="50"/>
        <v/>
      </c>
      <c r="E441" s="131" t="str">
        <f t="shared" si="51"/>
        <v/>
      </c>
      <c r="F441" s="131" t="str">
        <f t="shared" si="52"/>
        <v/>
      </c>
      <c r="G441" s="130" t="str">
        <f t="shared" si="53"/>
        <v/>
      </c>
    </row>
    <row r="442" spans="1:7" x14ac:dyDescent="0.25">
      <c r="A442" s="128" t="str">
        <f t="shared" si="54"/>
        <v/>
      </c>
      <c r="B442" s="129" t="str">
        <f t="shared" si="55"/>
        <v/>
      </c>
      <c r="C442" s="130" t="str">
        <f t="shared" si="56"/>
        <v/>
      </c>
      <c r="D442" s="131" t="str">
        <f t="shared" si="50"/>
        <v/>
      </c>
      <c r="E442" s="131" t="str">
        <f t="shared" si="51"/>
        <v/>
      </c>
      <c r="F442" s="131" t="str">
        <f t="shared" si="52"/>
        <v/>
      </c>
      <c r="G442" s="130" t="str">
        <f t="shared" si="53"/>
        <v/>
      </c>
    </row>
    <row r="443" spans="1:7" x14ac:dyDescent="0.25">
      <c r="A443" s="128" t="str">
        <f t="shared" si="54"/>
        <v/>
      </c>
      <c r="B443" s="129" t="str">
        <f t="shared" si="55"/>
        <v/>
      </c>
      <c r="C443" s="130" t="str">
        <f t="shared" si="56"/>
        <v/>
      </c>
      <c r="D443" s="131" t="str">
        <f t="shared" si="50"/>
        <v/>
      </c>
      <c r="E443" s="131" t="str">
        <f t="shared" si="51"/>
        <v/>
      </c>
      <c r="F443" s="131" t="str">
        <f t="shared" si="52"/>
        <v/>
      </c>
      <c r="G443" s="130" t="str">
        <f t="shared" si="53"/>
        <v/>
      </c>
    </row>
    <row r="444" spans="1:7" x14ac:dyDescent="0.25">
      <c r="A444" s="128" t="str">
        <f t="shared" si="54"/>
        <v/>
      </c>
      <c r="B444" s="129" t="str">
        <f t="shared" si="55"/>
        <v/>
      </c>
      <c r="C444" s="130" t="str">
        <f t="shared" si="56"/>
        <v/>
      </c>
      <c r="D444" s="131" t="str">
        <f t="shared" si="50"/>
        <v/>
      </c>
      <c r="E444" s="131" t="str">
        <f t="shared" si="51"/>
        <v/>
      </c>
      <c r="F444" s="131" t="str">
        <f t="shared" si="52"/>
        <v/>
      </c>
      <c r="G444" s="130" t="str">
        <f t="shared" si="53"/>
        <v/>
      </c>
    </row>
    <row r="445" spans="1:7" x14ac:dyDescent="0.25">
      <c r="A445" s="128" t="str">
        <f t="shared" si="54"/>
        <v/>
      </c>
      <c r="B445" s="129" t="str">
        <f t="shared" si="55"/>
        <v/>
      </c>
      <c r="C445" s="130" t="str">
        <f t="shared" si="56"/>
        <v/>
      </c>
      <c r="D445" s="131" t="str">
        <f t="shared" si="50"/>
        <v/>
      </c>
      <c r="E445" s="131" t="str">
        <f t="shared" si="51"/>
        <v/>
      </c>
      <c r="F445" s="131" t="str">
        <f t="shared" si="52"/>
        <v/>
      </c>
      <c r="G445" s="130" t="str">
        <f t="shared" si="53"/>
        <v/>
      </c>
    </row>
    <row r="446" spans="1:7" x14ac:dyDescent="0.25">
      <c r="A446" s="128" t="str">
        <f t="shared" si="54"/>
        <v/>
      </c>
      <c r="B446" s="129" t="str">
        <f t="shared" si="55"/>
        <v/>
      </c>
      <c r="C446" s="130" t="str">
        <f t="shared" si="56"/>
        <v/>
      </c>
      <c r="D446" s="131" t="str">
        <f t="shared" si="50"/>
        <v/>
      </c>
      <c r="E446" s="131" t="str">
        <f t="shared" si="51"/>
        <v/>
      </c>
      <c r="F446" s="131" t="str">
        <f t="shared" si="52"/>
        <v/>
      </c>
      <c r="G446" s="130" t="str">
        <f t="shared" si="53"/>
        <v/>
      </c>
    </row>
    <row r="447" spans="1:7" x14ac:dyDescent="0.25">
      <c r="A447" s="128" t="str">
        <f t="shared" si="54"/>
        <v/>
      </c>
      <c r="B447" s="129" t="str">
        <f t="shared" si="55"/>
        <v/>
      </c>
      <c r="C447" s="130" t="str">
        <f t="shared" si="56"/>
        <v/>
      </c>
      <c r="D447" s="131" t="str">
        <f t="shared" si="50"/>
        <v/>
      </c>
      <c r="E447" s="131" t="str">
        <f t="shared" si="51"/>
        <v/>
      </c>
      <c r="F447" s="131" t="str">
        <f t="shared" si="52"/>
        <v/>
      </c>
      <c r="G447" s="130" t="str">
        <f t="shared" si="53"/>
        <v/>
      </c>
    </row>
    <row r="448" spans="1:7" x14ac:dyDescent="0.25">
      <c r="A448" s="128" t="str">
        <f t="shared" si="54"/>
        <v/>
      </c>
      <c r="B448" s="129" t="str">
        <f t="shared" si="55"/>
        <v/>
      </c>
      <c r="C448" s="130" t="str">
        <f t="shared" si="56"/>
        <v/>
      </c>
      <c r="D448" s="131" t="str">
        <f t="shared" si="50"/>
        <v/>
      </c>
      <c r="E448" s="131" t="str">
        <f t="shared" si="51"/>
        <v/>
      </c>
      <c r="F448" s="131" t="str">
        <f t="shared" si="52"/>
        <v/>
      </c>
      <c r="G448" s="130" t="str">
        <f t="shared" si="53"/>
        <v/>
      </c>
    </row>
    <row r="449" spans="1:7" x14ac:dyDescent="0.25">
      <c r="A449" s="128" t="str">
        <f t="shared" si="54"/>
        <v/>
      </c>
      <c r="B449" s="129" t="str">
        <f t="shared" si="55"/>
        <v/>
      </c>
      <c r="C449" s="130" t="str">
        <f t="shared" si="56"/>
        <v/>
      </c>
      <c r="D449" s="131" t="str">
        <f t="shared" si="50"/>
        <v/>
      </c>
      <c r="E449" s="131" t="str">
        <f t="shared" si="51"/>
        <v/>
      </c>
      <c r="F449" s="131" t="str">
        <f t="shared" si="52"/>
        <v/>
      </c>
      <c r="G449" s="130" t="str">
        <f t="shared" si="53"/>
        <v/>
      </c>
    </row>
    <row r="450" spans="1:7" x14ac:dyDescent="0.25">
      <c r="A450" s="128" t="str">
        <f t="shared" si="54"/>
        <v/>
      </c>
      <c r="B450" s="129" t="str">
        <f t="shared" si="55"/>
        <v/>
      </c>
      <c r="C450" s="130" t="str">
        <f t="shared" si="56"/>
        <v/>
      </c>
      <c r="D450" s="131" t="str">
        <f t="shared" si="50"/>
        <v/>
      </c>
      <c r="E450" s="131" t="str">
        <f t="shared" si="51"/>
        <v/>
      </c>
      <c r="F450" s="131" t="str">
        <f t="shared" si="52"/>
        <v/>
      </c>
      <c r="G450" s="130" t="str">
        <f t="shared" si="53"/>
        <v/>
      </c>
    </row>
    <row r="451" spans="1:7" x14ac:dyDescent="0.25">
      <c r="A451" s="128" t="str">
        <f t="shared" si="54"/>
        <v/>
      </c>
      <c r="B451" s="129" t="str">
        <f t="shared" si="55"/>
        <v/>
      </c>
      <c r="C451" s="130" t="str">
        <f t="shared" si="56"/>
        <v/>
      </c>
      <c r="D451" s="131" t="str">
        <f t="shared" si="50"/>
        <v/>
      </c>
      <c r="E451" s="131" t="str">
        <f t="shared" si="51"/>
        <v/>
      </c>
      <c r="F451" s="131" t="str">
        <f t="shared" si="52"/>
        <v/>
      </c>
      <c r="G451" s="130" t="str">
        <f t="shared" si="53"/>
        <v/>
      </c>
    </row>
    <row r="452" spans="1:7" x14ac:dyDescent="0.25">
      <c r="A452" s="128" t="str">
        <f t="shared" si="54"/>
        <v/>
      </c>
      <c r="B452" s="129" t="str">
        <f t="shared" si="55"/>
        <v/>
      </c>
      <c r="C452" s="130" t="str">
        <f t="shared" si="56"/>
        <v/>
      </c>
      <c r="D452" s="131" t="str">
        <f t="shared" si="50"/>
        <v/>
      </c>
      <c r="E452" s="131" t="str">
        <f t="shared" si="51"/>
        <v/>
      </c>
      <c r="F452" s="131" t="str">
        <f t="shared" si="52"/>
        <v/>
      </c>
      <c r="G452" s="130" t="str">
        <f t="shared" si="53"/>
        <v/>
      </c>
    </row>
    <row r="453" spans="1:7" x14ac:dyDescent="0.25">
      <c r="A453" s="128" t="str">
        <f t="shared" si="54"/>
        <v/>
      </c>
      <c r="B453" s="129" t="str">
        <f t="shared" si="55"/>
        <v/>
      </c>
      <c r="C453" s="130" t="str">
        <f t="shared" si="56"/>
        <v/>
      </c>
      <c r="D453" s="131" t="str">
        <f t="shared" si="50"/>
        <v/>
      </c>
      <c r="E453" s="131" t="str">
        <f t="shared" si="51"/>
        <v/>
      </c>
      <c r="F453" s="131" t="str">
        <f t="shared" si="52"/>
        <v/>
      </c>
      <c r="G453" s="130" t="str">
        <f t="shared" si="53"/>
        <v/>
      </c>
    </row>
    <row r="454" spans="1:7" x14ac:dyDescent="0.25">
      <c r="A454" s="128" t="str">
        <f t="shared" si="54"/>
        <v/>
      </c>
      <c r="B454" s="129" t="str">
        <f t="shared" si="55"/>
        <v/>
      </c>
      <c r="C454" s="130" t="str">
        <f t="shared" si="56"/>
        <v/>
      </c>
      <c r="D454" s="131" t="str">
        <f t="shared" si="50"/>
        <v/>
      </c>
      <c r="E454" s="131" t="str">
        <f t="shared" si="51"/>
        <v/>
      </c>
      <c r="F454" s="131" t="str">
        <f t="shared" si="52"/>
        <v/>
      </c>
      <c r="G454" s="130" t="str">
        <f t="shared" si="53"/>
        <v/>
      </c>
    </row>
    <row r="455" spans="1:7" x14ac:dyDescent="0.25">
      <c r="A455" s="128" t="str">
        <f t="shared" si="54"/>
        <v/>
      </c>
      <c r="B455" s="129" t="str">
        <f t="shared" si="55"/>
        <v/>
      </c>
      <c r="C455" s="130" t="str">
        <f t="shared" si="56"/>
        <v/>
      </c>
      <c r="D455" s="131" t="str">
        <f t="shared" si="50"/>
        <v/>
      </c>
      <c r="E455" s="131" t="str">
        <f t="shared" si="51"/>
        <v/>
      </c>
      <c r="F455" s="131" t="str">
        <f t="shared" si="52"/>
        <v/>
      </c>
      <c r="G455" s="130" t="str">
        <f t="shared" si="53"/>
        <v/>
      </c>
    </row>
    <row r="456" spans="1:7" x14ac:dyDescent="0.25">
      <c r="A456" s="128" t="str">
        <f t="shared" si="54"/>
        <v/>
      </c>
      <c r="B456" s="129" t="str">
        <f t="shared" si="55"/>
        <v/>
      </c>
      <c r="C456" s="130" t="str">
        <f t="shared" si="56"/>
        <v/>
      </c>
      <c r="D456" s="131" t="str">
        <f t="shared" si="50"/>
        <v/>
      </c>
      <c r="E456" s="131" t="str">
        <f t="shared" si="51"/>
        <v/>
      </c>
      <c r="F456" s="131" t="str">
        <f t="shared" si="52"/>
        <v/>
      </c>
      <c r="G456" s="130" t="str">
        <f t="shared" si="53"/>
        <v/>
      </c>
    </row>
    <row r="457" spans="1:7" x14ac:dyDescent="0.25">
      <c r="A457" s="128" t="str">
        <f t="shared" si="54"/>
        <v/>
      </c>
      <c r="B457" s="129" t="str">
        <f t="shared" si="55"/>
        <v/>
      </c>
      <c r="C457" s="130" t="str">
        <f t="shared" si="56"/>
        <v/>
      </c>
      <c r="D457" s="131" t="str">
        <f t="shared" si="50"/>
        <v/>
      </c>
      <c r="E457" s="131" t="str">
        <f t="shared" si="51"/>
        <v/>
      </c>
      <c r="F457" s="131" t="str">
        <f t="shared" si="52"/>
        <v/>
      </c>
      <c r="G457" s="130" t="str">
        <f t="shared" si="53"/>
        <v/>
      </c>
    </row>
    <row r="458" spans="1:7" x14ac:dyDescent="0.25">
      <c r="A458" s="128" t="str">
        <f t="shared" si="54"/>
        <v/>
      </c>
      <c r="B458" s="129" t="str">
        <f t="shared" si="55"/>
        <v/>
      </c>
      <c r="C458" s="130" t="str">
        <f t="shared" si="56"/>
        <v/>
      </c>
      <c r="D458" s="131" t="str">
        <f t="shared" si="50"/>
        <v/>
      </c>
      <c r="E458" s="131" t="str">
        <f t="shared" si="51"/>
        <v/>
      </c>
      <c r="F458" s="131" t="str">
        <f t="shared" si="52"/>
        <v/>
      </c>
      <c r="G458" s="130" t="str">
        <f t="shared" si="53"/>
        <v/>
      </c>
    </row>
    <row r="459" spans="1:7" x14ac:dyDescent="0.25">
      <c r="A459" s="128" t="str">
        <f t="shared" si="54"/>
        <v/>
      </c>
      <c r="B459" s="129" t="str">
        <f t="shared" si="55"/>
        <v/>
      </c>
      <c r="C459" s="130" t="str">
        <f t="shared" si="56"/>
        <v/>
      </c>
      <c r="D459" s="131" t="str">
        <f t="shared" si="50"/>
        <v/>
      </c>
      <c r="E459" s="131" t="str">
        <f t="shared" si="51"/>
        <v/>
      </c>
      <c r="F459" s="131" t="str">
        <f t="shared" si="52"/>
        <v/>
      </c>
      <c r="G459" s="130" t="str">
        <f t="shared" si="53"/>
        <v/>
      </c>
    </row>
    <row r="460" spans="1:7" x14ac:dyDescent="0.25">
      <c r="A460" s="128" t="str">
        <f t="shared" si="54"/>
        <v/>
      </c>
      <c r="B460" s="129" t="str">
        <f t="shared" si="55"/>
        <v/>
      </c>
      <c r="C460" s="130" t="str">
        <f t="shared" si="56"/>
        <v/>
      </c>
      <c r="D460" s="131" t="str">
        <f t="shared" si="50"/>
        <v/>
      </c>
      <c r="E460" s="131" t="str">
        <f t="shared" si="51"/>
        <v/>
      </c>
      <c r="F460" s="131" t="str">
        <f t="shared" si="52"/>
        <v/>
      </c>
      <c r="G460" s="130" t="str">
        <f t="shared" si="53"/>
        <v/>
      </c>
    </row>
    <row r="461" spans="1:7" x14ac:dyDescent="0.25">
      <c r="A461" s="128" t="str">
        <f t="shared" si="54"/>
        <v/>
      </c>
      <c r="B461" s="129" t="str">
        <f t="shared" si="55"/>
        <v/>
      </c>
      <c r="C461" s="130" t="str">
        <f t="shared" si="56"/>
        <v/>
      </c>
      <c r="D461" s="131" t="str">
        <f t="shared" si="50"/>
        <v/>
      </c>
      <c r="E461" s="131" t="str">
        <f t="shared" si="51"/>
        <v/>
      </c>
      <c r="F461" s="131" t="str">
        <f t="shared" si="52"/>
        <v/>
      </c>
      <c r="G461" s="130" t="str">
        <f t="shared" si="53"/>
        <v/>
      </c>
    </row>
    <row r="462" spans="1:7" x14ac:dyDescent="0.25">
      <c r="A462" s="128" t="str">
        <f t="shared" si="54"/>
        <v/>
      </c>
      <c r="B462" s="129" t="str">
        <f t="shared" si="55"/>
        <v/>
      </c>
      <c r="C462" s="130" t="str">
        <f t="shared" si="56"/>
        <v/>
      </c>
      <c r="D462" s="131" t="str">
        <f t="shared" si="50"/>
        <v/>
      </c>
      <c r="E462" s="131" t="str">
        <f t="shared" si="51"/>
        <v/>
      </c>
      <c r="F462" s="131" t="str">
        <f t="shared" si="52"/>
        <v/>
      </c>
      <c r="G462" s="130" t="str">
        <f t="shared" si="53"/>
        <v/>
      </c>
    </row>
    <row r="463" spans="1:7" x14ac:dyDescent="0.25">
      <c r="A463" s="128" t="str">
        <f t="shared" si="54"/>
        <v/>
      </c>
      <c r="B463" s="129" t="str">
        <f t="shared" si="55"/>
        <v/>
      </c>
      <c r="C463" s="130" t="str">
        <f t="shared" si="56"/>
        <v/>
      </c>
      <c r="D463" s="131" t="str">
        <f t="shared" si="50"/>
        <v/>
      </c>
      <c r="E463" s="131" t="str">
        <f t="shared" si="51"/>
        <v/>
      </c>
      <c r="F463" s="131" t="str">
        <f t="shared" si="52"/>
        <v/>
      </c>
      <c r="G463" s="130" t="str">
        <f t="shared" si="53"/>
        <v/>
      </c>
    </row>
    <row r="464" spans="1:7" x14ac:dyDescent="0.25">
      <c r="A464" s="128" t="str">
        <f t="shared" si="54"/>
        <v/>
      </c>
      <c r="B464" s="129" t="str">
        <f t="shared" si="55"/>
        <v/>
      </c>
      <c r="C464" s="130" t="str">
        <f t="shared" si="56"/>
        <v/>
      </c>
      <c r="D464" s="131" t="str">
        <f t="shared" si="50"/>
        <v/>
      </c>
      <c r="E464" s="131" t="str">
        <f t="shared" si="51"/>
        <v/>
      </c>
      <c r="F464" s="131" t="str">
        <f t="shared" si="52"/>
        <v/>
      </c>
      <c r="G464" s="130" t="str">
        <f t="shared" si="53"/>
        <v/>
      </c>
    </row>
    <row r="465" spans="1:7" x14ac:dyDescent="0.25">
      <c r="A465" s="128" t="str">
        <f t="shared" si="54"/>
        <v/>
      </c>
      <c r="B465" s="129" t="str">
        <f t="shared" si="55"/>
        <v/>
      </c>
      <c r="C465" s="130" t="str">
        <f t="shared" si="56"/>
        <v/>
      </c>
      <c r="D465" s="131" t="str">
        <f t="shared" si="50"/>
        <v/>
      </c>
      <c r="E465" s="131" t="str">
        <f t="shared" si="51"/>
        <v/>
      </c>
      <c r="F465" s="131" t="str">
        <f t="shared" si="52"/>
        <v/>
      </c>
      <c r="G465" s="130" t="str">
        <f t="shared" si="53"/>
        <v/>
      </c>
    </row>
    <row r="466" spans="1:7" x14ac:dyDescent="0.25">
      <c r="A466" s="128" t="str">
        <f t="shared" si="54"/>
        <v/>
      </c>
      <c r="B466" s="129" t="str">
        <f t="shared" si="55"/>
        <v/>
      </c>
      <c r="C466" s="130" t="str">
        <f t="shared" si="56"/>
        <v/>
      </c>
      <c r="D466" s="131" t="str">
        <f t="shared" ref="D466:D500" si="57">IF(B466="","",IPMT($E$13/12,B466,$E$7,-$E$11,$E$12,0))</f>
        <v/>
      </c>
      <c r="E466" s="131" t="str">
        <f t="shared" ref="E466:E500" si="58">IF(B466="","",PPMT($E$13/12,B466,$E$7,-$E$11,$E$12,0))</f>
        <v/>
      </c>
      <c r="F466" s="131" t="str">
        <f t="shared" ref="F466:F500" si="59">IF(B466="","",SUM(D466:E466))</f>
        <v/>
      </c>
      <c r="G466" s="130" t="str">
        <f t="shared" ref="G466:G500" si="60">IF(B466="","",SUM(C466)-SUM(E466))</f>
        <v/>
      </c>
    </row>
    <row r="467" spans="1:7" x14ac:dyDescent="0.25">
      <c r="A467" s="128" t="str">
        <f t="shared" ref="A467:A500" si="61">IF(B467="","",EDATE(A466,1))</f>
        <v/>
      </c>
      <c r="B467" s="129" t="str">
        <f t="shared" ref="B467:B500" si="62">IF(B466="","",IF(SUM(B466)+1&lt;=$E$7,SUM(B466)+1,""))</f>
        <v/>
      </c>
      <c r="C467" s="130" t="str">
        <f t="shared" ref="C467:C500" si="63">IF(B467="","",G466)</f>
        <v/>
      </c>
      <c r="D467" s="131" t="str">
        <f t="shared" si="57"/>
        <v/>
      </c>
      <c r="E467" s="131" t="str">
        <f t="shared" si="58"/>
        <v/>
      </c>
      <c r="F467" s="131" t="str">
        <f t="shared" si="59"/>
        <v/>
      </c>
      <c r="G467" s="130" t="str">
        <f t="shared" si="60"/>
        <v/>
      </c>
    </row>
    <row r="468" spans="1:7" x14ac:dyDescent="0.25">
      <c r="A468" s="128" t="str">
        <f t="shared" si="61"/>
        <v/>
      </c>
      <c r="B468" s="129" t="str">
        <f t="shared" si="62"/>
        <v/>
      </c>
      <c r="C468" s="130" t="str">
        <f t="shared" si="63"/>
        <v/>
      </c>
      <c r="D468" s="131" t="str">
        <f t="shared" si="57"/>
        <v/>
      </c>
      <c r="E468" s="131" t="str">
        <f t="shared" si="58"/>
        <v/>
      </c>
      <c r="F468" s="131" t="str">
        <f t="shared" si="59"/>
        <v/>
      </c>
      <c r="G468" s="130" t="str">
        <f t="shared" si="60"/>
        <v/>
      </c>
    </row>
    <row r="469" spans="1:7" x14ac:dyDescent="0.25">
      <c r="A469" s="128" t="str">
        <f t="shared" si="61"/>
        <v/>
      </c>
      <c r="B469" s="129" t="str">
        <f t="shared" si="62"/>
        <v/>
      </c>
      <c r="C469" s="130" t="str">
        <f t="shared" si="63"/>
        <v/>
      </c>
      <c r="D469" s="131" t="str">
        <f t="shared" si="57"/>
        <v/>
      </c>
      <c r="E469" s="131" t="str">
        <f t="shared" si="58"/>
        <v/>
      </c>
      <c r="F469" s="131" t="str">
        <f t="shared" si="59"/>
        <v/>
      </c>
      <c r="G469" s="130" t="str">
        <f t="shared" si="60"/>
        <v/>
      </c>
    </row>
    <row r="470" spans="1:7" x14ac:dyDescent="0.25">
      <c r="A470" s="128" t="str">
        <f t="shared" si="61"/>
        <v/>
      </c>
      <c r="B470" s="129" t="str">
        <f t="shared" si="62"/>
        <v/>
      </c>
      <c r="C470" s="130" t="str">
        <f t="shared" si="63"/>
        <v/>
      </c>
      <c r="D470" s="131" t="str">
        <f t="shared" si="57"/>
        <v/>
      </c>
      <c r="E470" s="131" t="str">
        <f t="shared" si="58"/>
        <v/>
      </c>
      <c r="F470" s="131" t="str">
        <f t="shared" si="59"/>
        <v/>
      </c>
      <c r="G470" s="130" t="str">
        <f t="shared" si="60"/>
        <v/>
      </c>
    </row>
    <row r="471" spans="1:7" x14ac:dyDescent="0.25">
      <c r="A471" s="128" t="str">
        <f t="shared" si="61"/>
        <v/>
      </c>
      <c r="B471" s="129" t="str">
        <f t="shared" si="62"/>
        <v/>
      </c>
      <c r="C471" s="130" t="str">
        <f t="shared" si="63"/>
        <v/>
      </c>
      <c r="D471" s="131" t="str">
        <f t="shared" si="57"/>
        <v/>
      </c>
      <c r="E471" s="131" t="str">
        <f t="shared" si="58"/>
        <v/>
      </c>
      <c r="F471" s="131" t="str">
        <f t="shared" si="59"/>
        <v/>
      </c>
      <c r="G471" s="130" t="str">
        <f t="shared" si="60"/>
        <v/>
      </c>
    </row>
    <row r="472" spans="1:7" x14ac:dyDescent="0.25">
      <c r="A472" s="128" t="str">
        <f t="shared" si="61"/>
        <v/>
      </c>
      <c r="B472" s="129" t="str">
        <f t="shared" si="62"/>
        <v/>
      </c>
      <c r="C472" s="130" t="str">
        <f t="shared" si="63"/>
        <v/>
      </c>
      <c r="D472" s="131" t="str">
        <f t="shared" si="57"/>
        <v/>
      </c>
      <c r="E472" s="131" t="str">
        <f t="shared" si="58"/>
        <v/>
      </c>
      <c r="F472" s="131" t="str">
        <f t="shared" si="59"/>
        <v/>
      </c>
      <c r="G472" s="130" t="str">
        <f t="shared" si="60"/>
        <v/>
      </c>
    </row>
    <row r="473" spans="1:7" x14ac:dyDescent="0.25">
      <c r="A473" s="128" t="str">
        <f t="shared" si="61"/>
        <v/>
      </c>
      <c r="B473" s="129" t="str">
        <f t="shared" si="62"/>
        <v/>
      </c>
      <c r="C473" s="130" t="str">
        <f t="shared" si="63"/>
        <v/>
      </c>
      <c r="D473" s="131" t="str">
        <f t="shared" si="57"/>
        <v/>
      </c>
      <c r="E473" s="131" t="str">
        <f t="shared" si="58"/>
        <v/>
      </c>
      <c r="F473" s="131" t="str">
        <f t="shared" si="59"/>
        <v/>
      </c>
      <c r="G473" s="130" t="str">
        <f t="shared" si="60"/>
        <v/>
      </c>
    </row>
    <row r="474" spans="1:7" x14ac:dyDescent="0.25">
      <c r="A474" s="128" t="str">
        <f t="shared" si="61"/>
        <v/>
      </c>
      <c r="B474" s="129" t="str">
        <f t="shared" si="62"/>
        <v/>
      </c>
      <c r="C474" s="130" t="str">
        <f t="shared" si="63"/>
        <v/>
      </c>
      <c r="D474" s="131" t="str">
        <f t="shared" si="57"/>
        <v/>
      </c>
      <c r="E474" s="131" t="str">
        <f t="shared" si="58"/>
        <v/>
      </c>
      <c r="F474" s="131" t="str">
        <f t="shared" si="59"/>
        <v/>
      </c>
      <c r="G474" s="130" t="str">
        <f t="shared" si="60"/>
        <v/>
      </c>
    </row>
    <row r="475" spans="1:7" x14ac:dyDescent="0.25">
      <c r="A475" s="128" t="str">
        <f t="shared" si="61"/>
        <v/>
      </c>
      <c r="B475" s="129" t="str">
        <f t="shared" si="62"/>
        <v/>
      </c>
      <c r="C475" s="130" t="str">
        <f t="shared" si="63"/>
        <v/>
      </c>
      <c r="D475" s="131" t="str">
        <f t="shared" si="57"/>
        <v/>
      </c>
      <c r="E475" s="131" t="str">
        <f t="shared" si="58"/>
        <v/>
      </c>
      <c r="F475" s="131" t="str">
        <f t="shared" si="59"/>
        <v/>
      </c>
      <c r="G475" s="130" t="str">
        <f t="shared" si="60"/>
        <v/>
      </c>
    </row>
    <row r="476" spans="1:7" x14ac:dyDescent="0.25">
      <c r="A476" s="128" t="str">
        <f t="shared" si="61"/>
        <v/>
      </c>
      <c r="B476" s="129" t="str">
        <f t="shared" si="62"/>
        <v/>
      </c>
      <c r="C476" s="130" t="str">
        <f t="shared" si="63"/>
        <v/>
      </c>
      <c r="D476" s="131" t="str">
        <f t="shared" si="57"/>
        <v/>
      </c>
      <c r="E476" s="131" t="str">
        <f t="shared" si="58"/>
        <v/>
      </c>
      <c r="F476" s="131" t="str">
        <f t="shared" si="59"/>
        <v/>
      </c>
      <c r="G476" s="130" t="str">
        <f t="shared" si="60"/>
        <v/>
      </c>
    </row>
    <row r="477" spans="1:7" x14ac:dyDescent="0.25">
      <c r="A477" s="128" t="str">
        <f t="shared" si="61"/>
        <v/>
      </c>
      <c r="B477" s="129" t="str">
        <f t="shared" si="62"/>
        <v/>
      </c>
      <c r="C477" s="130" t="str">
        <f t="shared" si="63"/>
        <v/>
      </c>
      <c r="D477" s="131" t="str">
        <f t="shared" si="57"/>
        <v/>
      </c>
      <c r="E477" s="131" t="str">
        <f t="shared" si="58"/>
        <v/>
      </c>
      <c r="F477" s="131" t="str">
        <f t="shared" si="59"/>
        <v/>
      </c>
      <c r="G477" s="130" t="str">
        <f t="shared" si="60"/>
        <v/>
      </c>
    </row>
    <row r="478" spans="1:7" x14ac:dyDescent="0.25">
      <c r="A478" s="128" t="str">
        <f t="shared" si="61"/>
        <v/>
      </c>
      <c r="B478" s="129" t="str">
        <f t="shared" si="62"/>
        <v/>
      </c>
      <c r="C478" s="130" t="str">
        <f t="shared" si="63"/>
        <v/>
      </c>
      <c r="D478" s="131" t="str">
        <f t="shared" si="57"/>
        <v/>
      </c>
      <c r="E478" s="131" t="str">
        <f t="shared" si="58"/>
        <v/>
      </c>
      <c r="F478" s="131" t="str">
        <f t="shared" si="59"/>
        <v/>
      </c>
      <c r="G478" s="130" t="str">
        <f t="shared" si="60"/>
        <v/>
      </c>
    </row>
    <row r="479" spans="1:7" x14ac:dyDescent="0.25">
      <c r="A479" s="128" t="str">
        <f t="shared" si="61"/>
        <v/>
      </c>
      <c r="B479" s="129" t="str">
        <f t="shared" si="62"/>
        <v/>
      </c>
      <c r="C479" s="130" t="str">
        <f t="shared" si="63"/>
        <v/>
      </c>
      <c r="D479" s="131" t="str">
        <f t="shared" si="57"/>
        <v/>
      </c>
      <c r="E479" s="131" t="str">
        <f t="shared" si="58"/>
        <v/>
      </c>
      <c r="F479" s="131" t="str">
        <f t="shared" si="59"/>
        <v/>
      </c>
      <c r="G479" s="130" t="str">
        <f t="shared" si="60"/>
        <v/>
      </c>
    </row>
    <row r="480" spans="1:7" x14ac:dyDescent="0.25">
      <c r="A480" s="128" t="str">
        <f t="shared" si="61"/>
        <v/>
      </c>
      <c r="B480" s="129" t="str">
        <f t="shared" si="62"/>
        <v/>
      </c>
      <c r="C480" s="130" t="str">
        <f t="shared" si="63"/>
        <v/>
      </c>
      <c r="D480" s="131" t="str">
        <f t="shared" si="57"/>
        <v/>
      </c>
      <c r="E480" s="131" t="str">
        <f t="shared" si="58"/>
        <v/>
      </c>
      <c r="F480" s="131" t="str">
        <f t="shared" si="59"/>
        <v/>
      </c>
      <c r="G480" s="130" t="str">
        <f t="shared" si="60"/>
        <v/>
      </c>
    </row>
    <row r="481" spans="1:7" x14ac:dyDescent="0.25">
      <c r="A481" s="128" t="str">
        <f t="shared" si="61"/>
        <v/>
      </c>
      <c r="B481" s="129" t="str">
        <f t="shared" si="62"/>
        <v/>
      </c>
      <c r="C481" s="130" t="str">
        <f t="shared" si="63"/>
        <v/>
      </c>
      <c r="D481" s="131" t="str">
        <f t="shared" si="57"/>
        <v/>
      </c>
      <c r="E481" s="131" t="str">
        <f t="shared" si="58"/>
        <v/>
      </c>
      <c r="F481" s="131" t="str">
        <f t="shared" si="59"/>
        <v/>
      </c>
      <c r="G481" s="130" t="str">
        <f t="shared" si="60"/>
        <v/>
      </c>
    </row>
    <row r="482" spans="1:7" x14ac:dyDescent="0.25">
      <c r="A482" s="128" t="str">
        <f t="shared" si="61"/>
        <v/>
      </c>
      <c r="B482" s="129" t="str">
        <f t="shared" si="62"/>
        <v/>
      </c>
      <c r="C482" s="130" t="str">
        <f t="shared" si="63"/>
        <v/>
      </c>
      <c r="D482" s="131" t="str">
        <f t="shared" si="57"/>
        <v/>
      </c>
      <c r="E482" s="131" t="str">
        <f t="shared" si="58"/>
        <v/>
      </c>
      <c r="F482" s="131" t="str">
        <f t="shared" si="59"/>
        <v/>
      </c>
      <c r="G482" s="130" t="str">
        <f t="shared" si="60"/>
        <v/>
      </c>
    </row>
    <row r="483" spans="1:7" x14ac:dyDescent="0.25">
      <c r="A483" s="128" t="str">
        <f t="shared" si="61"/>
        <v/>
      </c>
      <c r="B483" s="129" t="str">
        <f t="shared" si="62"/>
        <v/>
      </c>
      <c r="C483" s="130" t="str">
        <f t="shared" si="63"/>
        <v/>
      </c>
      <c r="D483" s="131" t="str">
        <f t="shared" si="57"/>
        <v/>
      </c>
      <c r="E483" s="131" t="str">
        <f t="shared" si="58"/>
        <v/>
      </c>
      <c r="F483" s="131" t="str">
        <f t="shared" si="59"/>
        <v/>
      </c>
      <c r="G483" s="130" t="str">
        <f t="shared" si="60"/>
        <v/>
      </c>
    </row>
    <row r="484" spans="1:7" x14ac:dyDescent="0.25">
      <c r="A484" s="128" t="str">
        <f t="shared" si="61"/>
        <v/>
      </c>
      <c r="B484" s="129" t="str">
        <f t="shared" si="62"/>
        <v/>
      </c>
      <c r="C484" s="130" t="str">
        <f t="shared" si="63"/>
        <v/>
      </c>
      <c r="D484" s="131" t="str">
        <f t="shared" si="57"/>
        <v/>
      </c>
      <c r="E484" s="131" t="str">
        <f t="shared" si="58"/>
        <v/>
      </c>
      <c r="F484" s="131" t="str">
        <f t="shared" si="59"/>
        <v/>
      </c>
      <c r="G484" s="130" t="str">
        <f t="shared" si="60"/>
        <v/>
      </c>
    </row>
    <row r="485" spans="1:7" x14ac:dyDescent="0.25">
      <c r="A485" s="128" t="str">
        <f t="shared" si="61"/>
        <v/>
      </c>
      <c r="B485" s="129" t="str">
        <f t="shared" si="62"/>
        <v/>
      </c>
      <c r="C485" s="130" t="str">
        <f t="shared" si="63"/>
        <v/>
      </c>
      <c r="D485" s="131" t="str">
        <f t="shared" si="57"/>
        <v/>
      </c>
      <c r="E485" s="131" t="str">
        <f t="shared" si="58"/>
        <v/>
      </c>
      <c r="F485" s="131" t="str">
        <f t="shared" si="59"/>
        <v/>
      </c>
      <c r="G485" s="130" t="str">
        <f t="shared" si="60"/>
        <v/>
      </c>
    </row>
    <row r="486" spans="1:7" x14ac:dyDescent="0.25">
      <c r="A486" s="128" t="str">
        <f t="shared" si="61"/>
        <v/>
      </c>
      <c r="B486" s="129" t="str">
        <f t="shared" si="62"/>
        <v/>
      </c>
      <c r="C486" s="130" t="str">
        <f t="shared" si="63"/>
        <v/>
      </c>
      <c r="D486" s="131" t="str">
        <f t="shared" si="57"/>
        <v/>
      </c>
      <c r="E486" s="131" t="str">
        <f t="shared" si="58"/>
        <v/>
      </c>
      <c r="F486" s="131" t="str">
        <f t="shared" si="59"/>
        <v/>
      </c>
      <c r="G486" s="130" t="str">
        <f t="shared" si="60"/>
        <v/>
      </c>
    </row>
    <row r="487" spans="1:7" x14ac:dyDescent="0.25">
      <c r="A487" s="128" t="str">
        <f t="shared" si="61"/>
        <v/>
      </c>
      <c r="B487" s="129" t="str">
        <f t="shared" si="62"/>
        <v/>
      </c>
      <c r="C487" s="130" t="str">
        <f t="shared" si="63"/>
        <v/>
      </c>
      <c r="D487" s="131" t="str">
        <f t="shared" si="57"/>
        <v/>
      </c>
      <c r="E487" s="131" t="str">
        <f t="shared" si="58"/>
        <v/>
      </c>
      <c r="F487" s="131" t="str">
        <f t="shared" si="59"/>
        <v/>
      </c>
      <c r="G487" s="130" t="str">
        <f t="shared" si="60"/>
        <v/>
      </c>
    </row>
    <row r="488" spans="1:7" x14ac:dyDescent="0.25">
      <c r="A488" s="128" t="str">
        <f t="shared" si="61"/>
        <v/>
      </c>
      <c r="B488" s="129" t="str">
        <f t="shared" si="62"/>
        <v/>
      </c>
      <c r="C488" s="130" t="str">
        <f t="shared" si="63"/>
        <v/>
      </c>
      <c r="D488" s="131" t="str">
        <f t="shared" si="57"/>
        <v/>
      </c>
      <c r="E488" s="131" t="str">
        <f t="shared" si="58"/>
        <v/>
      </c>
      <c r="F488" s="131" t="str">
        <f t="shared" si="59"/>
        <v/>
      </c>
      <c r="G488" s="130" t="str">
        <f t="shared" si="60"/>
        <v/>
      </c>
    </row>
    <row r="489" spans="1:7" x14ac:dyDescent="0.25">
      <c r="A489" s="128" t="str">
        <f t="shared" si="61"/>
        <v/>
      </c>
      <c r="B489" s="129" t="str">
        <f t="shared" si="62"/>
        <v/>
      </c>
      <c r="C489" s="130" t="str">
        <f t="shared" si="63"/>
        <v/>
      </c>
      <c r="D489" s="131" t="str">
        <f t="shared" si="57"/>
        <v/>
      </c>
      <c r="E489" s="131" t="str">
        <f t="shared" si="58"/>
        <v/>
      </c>
      <c r="F489" s="131" t="str">
        <f t="shared" si="59"/>
        <v/>
      </c>
      <c r="G489" s="130" t="str">
        <f t="shared" si="60"/>
        <v/>
      </c>
    </row>
    <row r="490" spans="1:7" x14ac:dyDescent="0.25">
      <c r="A490" s="128" t="str">
        <f t="shared" si="61"/>
        <v/>
      </c>
      <c r="B490" s="129" t="str">
        <f t="shared" si="62"/>
        <v/>
      </c>
      <c r="C490" s="130" t="str">
        <f t="shared" si="63"/>
        <v/>
      </c>
      <c r="D490" s="131" t="str">
        <f t="shared" si="57"/>
        <v/>
      </c>
      <c r="E490" s="131" t="str">
        <f t="shared" si="58"/>
        <v/>
      </c>
      <c r="F490" s="131" t="str">
        <f t="shared" si="59"/>
        <v/>
      </c>
      <c r="G490" s="130" t="str">
        <f t="shared" si="60"/>
        <v/>
      </c>
    </row>
    <row r="491" spans="1:7" x14ac:dyDescent="0.25">
      <c r="A491" s="128" t="str">
        <f t="shared" si="61"/>
        <v/>
      </c>
      <c r="B491" s="129" t="str">
        <f t="shared" si="62"/>
        <v/>
      </c>
      <c r="C491" s="130" t="str">
        <f t="shared" si="63"/>
        <v/>
      </c>
      <c r="D491" s="131" t="str">
        <f t="shared" si="57"/>
        <v/>
      </c>
      <c r="E491" s="131" t="str">
        <f t="shared" si="58"/>
        <v/>
      </c>
      <c r="F491" s="131" t="str">
        <f t="shared" si="59"/>
        <v/>
      </c>
      <c r="G491" s="130" t="str">
        <f t="shared" si="60"/>
        <v/>
      </c>
    </row>
    <row r="492" spans="1:7" x14ac:dyDescent="0.25">
      <c r="A492" s="128" t="str">
        <f t="shared" si="61"/>
        <v/>
      </c>
      <c r="B492" s="129" t="str">
        <f t="shared" si="62"/>
        <v/>
      </c>
      <c r="C492" s="130" t="str">
        <f t="shared" si="63"/>
        <v/>
      </c>
      <c r="D492" s="131" t="str">
        <f t="shared" si="57"/>
        <v/>
      </c>
      <c r="E492" s="131" t="str">
        <f t="shared" si="58"/>
        <v/>
      </c>
      <c r="F492" s="131" t="str">
        <f t="shared" si="59"/>
        <v/>
      </c>
      <c r="G492" s="130" t="str">
        <f t="shared" si="60"/>
        <v/>
      </c>
    </row>
    <row r="493" spans="1:7" x14ac:dyDescent="0.25">
      <c r="A493" s="128" t="str">
        <f t="shared" si="61"/>
        <v/>
      </c>
      <c r="B493" s="129" t="str">
        <f t="shared" si="62"/>
        <v/>
      </c>
      <c r="C493" s="130" t="str">
        <f t="shared" si="63"/>
        <v/>
      </c>
      <c r="D493" s="131" t="str">
        <f t="shared" si="57"/>
        <v/>
      </c>
      <c r="E493" s="131" t="str">
        <f t="shared" si="58"/>
        <v/>
      </c>
      <c r="F493" s="131" t="str">
        <f t="shared" si="59"/>
        <v/>
      </c>
      <c r="G493" s="130" t="str">
        <f t="shared" si="60"/>
        <v/>
      </c>
    </row>
    <row r="494" spans="1:7" x14ac:dyDescent="0.25">
      <c r="A494" s="128" t="str">
        <f t="shared" si="61"/>
        <v/>
      </c>
      <c r="B494" s="129" t="str">
        <f t="shared" si="62"/>
        <v/>
      </c>
      <c r="C494" s="130" t="str">
        <f t="shared" si="63"/>
        <v/>
      </c>
      <c r="D494" s="131" t="str">
        <f t="shared" si="57"/>
        <v/>
      </c>
      <c r="E494" s="131" t="str">
        <f t="shared" si="58"/>
        <v/>
      </c>
      <c r="F494" s="131" t="str">
        <f t="shared" si="59"/>
        <v/>
      </c>
      <c r="G494" s="130" t="str">
        <f t="shared" si="60"/>
        <v/>
      </c>
    </row>
    <row r="495" spans="1:7" x14ac:dyDescent="0.25">
      <c r="A495" s="128" t="str">
        <f t="shared" si="61"/>
        <v/>
      </c>
      <c r="B495" s="129" t="str">
        <f t="shared" si="62"/>
        <v/>
      </c>
      <c r="C495" s="130" t="str">
        <f t="shared" si="63"/>
        <v/>
      </c>
      <c r="D495" s="131" t="str">
        <f t="shared" si="57"/>
        <v/>
      </c>
      <c r="E495" s="131" t="str">
        <f t="shared" si="58"/>
        <v/>
      </c>
      <c r="F495" s="131" t="str">
        <f t="shared" si="59"/>
        <v/>
      </c>
      <c r="G495" s="130" t="str">
        <f t="shared" si="60"/>
        <v/>
      </c>
    </row>
    <row r="496" spans="1:7" x14ac:dyDescent="0.25">
      <c r="A496" s="128" t="str">
        <f t="shared" si="61"/>
        <v/>
      </c>
      <c r="B496" s="129" t="str">
        <f t="shared" si="62"/>
        <v/>
      </c>
      <c r="C496" s="130" t="str">
        <f t="shared" si="63"/>
        <v/>
      </c>
      <c r="D496" s="131" t="str">
        <f t="shared" si="57"/>
        <v/>
      </c>
      <c r="E496" s="131" t="str">
        <f t="shared" si="58"/>
        <v/>
      </c>
      <c r="F496" s="131" t="str">
        <f t="shared" si="59"/>
        <v/>
      </c>
      <c r="G496" s="130" t="str">
        <f t="shared" si="60"/>
        <v/>
      </c>
    </row>
    <row r="497" spans="1:7" x14ac:dyDescent="0.25">
      <c r="A497" s="128" t="str">
        <f t="shared" si="61"/>
        <v/>
      </c>
      <c r="B497" s="129" t="str">
        <f t="shared" si="62"/>
        <v/>
      </c>
      <c r="C497" s="130" t="str">
        <f t="shared" si="63"/>
        <v/>
      </c>
      <c r="D497" s="131" t="str">
        <f t="shared" si="57"/>
        <v/>
      </c>
      <c r="E497" s="131" t="str">
        <f t="shared" si="58"/>
        <v/>
      </c>
      <c r="F497" s="131" t="str">
        <f t="shared" si="59"/>
        <v/>
      </c>
      <c r="G497" s="130" t="str">
        <f t="shared" si="60"/>
        <v/>
      </c>
    </row>
    <row r="498" spans="1:7" x14ac:dyDescent="0.25">
      <c r="A498" s="128" t="str">
        <f t="shared" si="61"/>
        <v/>
      </c>
      <c r="B498" s="129" t="str">
        <f t="shared" si="62"/>
        <v/>
      </c>
      <c r="C498" s="130" t="str">
        <f t="shared" si="63"/>
        <v/>
      </c>
      <c r="D498" s="131" t="str">
        <f t="shared" si="57"/>
        <v/>
      </c>
      <c r="E498" s="131" t="str">
        <f t="shared" si="58"/>
        <v/>
      </c>
      <c r="F498" s="131" t="str">
        <f t="shared" si="59"/>
        <v/>
      </c>
      <c r="G498" s="130" t="str">
        <f t="shared" si="60"/>
        <v/>
      </c>
    </row>
    <row r="499" spans="1:7" x14ac:dyDescent="0.25">
      <c r="A499" s="128" t="str">
        <f t="shared" si="61"/>
        <v/>
      </c>
      <c r="B499" s="129" t="str">
        <f t="shared" si="62"/>
        <v/>
      </c>
      <c r="C499" s="130" t="str">
        <f t="shared" si="63"/>
        <v/>
      </c>
      <c r="D499" s="131" t="str">
        <f t="shared" si="57"/>
        <v/>
      </c>
      <c r="E499" s="131" t="str">
        <f t="shared" si="58"/>
        <v/>
      </c>
      <c r="F499" s="131" t="str">
        <f t="shared" si="59"/>
        <v/>
      </c>
      <c r="G499" s="130" t="str">
        <f t="shared" si="60"/>
        <v/>
      </c>
    </row>
    <row r="500" spans="1:7" x14ac:dyDescent="0.25">
      <c r="A500" s="128" t="str">
        <f t="shared" si="61"/>
        <v/>
      </c>
      <c r="B500" s="129" t="str">
        <f t="shared" si="62"/>
        <v/>
      </c>
      <c r="C500" s="130" t="str">
        <f t="shared" si="63"/>
        <v/>
      </c>
      <c r="D500" s="131" t="str">
        <f t="shared" si="57"/>
        <v/>
      </c>
      <c r="E500" s="131" t="str">
        <f t="shared" si="58"/>
        <v/>
      </c>
      <c r="F500" s="131" t="str">
        <f t="shared" si="59"/>
        <v/>
      </c>
      <c r="G500" s="130" t="str">
        <f t="shared" si="60"/>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4501B-B228-43CF-BB58-C32C139FB45B}">
  <sheetPr>
    <tabColor theme="4" tint="0.39997558519241921"/>
  </sheetPr>
  <dimension ref="A1:R500"/>
  <sheetViews>
    <sheetView zoomScaleNormal="100" workbookViewId="0">
      <selection activeCell="N14" sqref="N14:O14"/>
    </sheetView>
  </sheetViews>
  <sheetFormatPr defaultColWidth="9.140625" defaultRowHeight="15" x14ac:dyDescent="0.25"/>
  <cols>
    <col min="1" max="1" width="9.140625" style="337" customWidth="1"/>
    <col min="2" max="2" width="7.85546875" style="337" customWidth="1"/>
    <col min="3" max="3" width="14.5703125" style="337" customWidth="1"/>
    <col min="4" max="4" width="14.42578125" style="337" customWidth="1"/>
    <col min="5" max="6" width="14.5703125" style="337" customWidth="1"/>
    <col min="7" max="7" width="14.5703125" style="338" customWidth="1"/>
    <col min="8" max="8" width="11.42578125" style="337" bestFit="1" customWidth="1"/>
    <col min="9" max="10" width="9.140625" style="337"/>
    <col min="11" max="11" width="11" style="337" customWidth="1"/>
    <col min="12" max="12" width="9.140625" style="337"/>
    <col min="13" max="15" width="10.140625" style="337" bestFit="1" customWidth="1"/>
    <col min="16" max="16384" width="9.140625" style="337"/>
  </cols>
  <sheetData>
    <row r="1" spans="1:18" x14ac:dyDescent="0.25">
      <c r="A1" s="87"/>
      <c r="B1" s="87"/>
      <c r="C1" s="87"/>
      <c r="D1" s="87"/>
      <c r="E1" s="87"/>
      <c r="F1" s="87"/>
      <c r="G1" s="352"/>
      <c r="H1" s="345"/>
      <c r="I1" s="345"/>
      <c r="J1" s="345"/>
      <c r="K1" s="345"/>
      <c r="L1" s="345"/>
      <c r="M1" s="345"/>
      <c r="N1" s="345"/>
    </row>
    <row r="2" spans="1:18" x14ac:dyDescent="0.25">
      <c r="A2" s="87"/>
      <c r="B2" s="87"/>
      <c r="C2" s="87"/>
      <c r="D2" s="87"/>
      <c r="E2" s="87"/>
      <c r="F2" s="85"/>
      <c r="G2" s="86"/>
      <c r="H2" s="345"/>
      <c r="I2" s="345"/>
      <c r="J2" s="345"/>
      <c r="K2" s="345"/>
      <c r="L2" s="345"/>
      <c r="M2" s="354">
        <v>44593</v>
      </c>
      <c r="N2" s="354">
        <v>46143</v>
      </c>
      <c r="O2" s="355">
        <v>46153</v>
      </c>
    </row>
    <row r="3" spans="1:18" x14ac:dyDescent="0.25">
      <c r="A3" s="87"/>
      <c r="B3" s="87"/>
      <c r="C3" s="87"/>
      <c r="D3" s="87"/>
      <c r="E3" s="87"/>
      <c r="F3" s="85"/>
      <c r="G3" s="86"/>
      <c r="H3" s="345"/>
      <c r="I3" s="345"/>
      <c r="J3" s="345"/>
      <c r="K3" s="89" t="s">
        <v>2</v>
      </c>
      <c r="L3" s="89" t="s">
        <v>51</v>
      </c>
      <c r="M3" s="90"/>
      <c r="N3" s="345"/>
    </row>
    <row r="4" spans="1:18" ht="18.75" x14ac:dyDescent="0.3">
      <c r="A4" s="87"/>
      <c r="B4" s="91" t="s">
        <v>52</v>
      </c>
      <c r="C4" s="87"/>
      <c r="D4" s="87"/>
      <c r="E4" s="85"/>
      <c r="F4" s="92" t="str">
        <f>'Lisa 3_Tallinna mnt 14'!D6</f>
        <v>Rapla maakond, Rapla vald, Rapla linn, Tallinna mnt 14</v>
      </c>
      <c r="G4" s="87"/>
      <c r="H4" s="345"/>
      <c r="I4" s="345"/>
      <c r="J4" s="345"/>
      <c r="K4" s="93" t="s">
        <v>53</v>
      </c>
      <c r="L4" s="94">
        <v>4462.2067999999999</v>
      </c>
      <c r="M4" s="403">
        <f>L4/L9</f>
        <v>0.82368051094621009</v>
      </c>
      <c r="N4" s="361">
        <f>M4</f>
        <v>0.82368051094621009</v>
      </c>
      <c r="O4" s="404">
        <f>'AG BIL_T14_11.05.2026'!L4</f>
        <v>4460.5</v>
      </c>
      <c r="P4" s="405">
        <f>O4/O9</f>
        <v>0.82533074289943553</v>
      </c>
      <c r="R4" s="406">
        <f>P5-'Lisa 3_Tallinna mnt 14'!S7</f>
        <v>1.650231953225445E-3</v>
      </c>
    </row>
    <row r="5" spans="1:18" x14ac:dyDescent="0.25">
      <c r="A5" s="87"/>
      <c r="B5" s="87"/>
      <c r="C5" s="87"/>
      <c r="D5" s="87"/>
      <c r="E5" s="87"/>
      <c r="F5" s="98"/>
      <c r="G5" s="87"/>
      <c r="H5" s="345"/>
      <c r="I5" s="345"/>
      <c r="J5" s="345"/>
      <c r="K5" s="93" t="s">
        <v>54</v>
      </c>
      <c r="L5" s="94"/>
      <c r="M5" s="95">
        <v>0</v>
      </c>
      <c r="N5" s="349">
        <f>'Lisa 3_Tallinna mnt 14'!I8</f>
        <v>4470.8870990282212</v>
      </c>
      <c r="O5" s="339"/>
      <c r="P5" s="356">
        <f>P4-M4</f>
        <v>1.650231953225445E-3</v>
      </c>
    </row>
    <row r="6" spans="1:18" x14ac:dyDescent="0.25">
      <c r="A6" s="87"/>
      <c r="B6" s="100" t="s">
        <v>55</v>
      </c>
      <c r="C6" s="101"/>
      <c r="D6" s="102"/>
      <c r="E6" s="103">
        <v>44593</v>
      </c>
      <c r="F6" s="104"/>
      <c r="G6" s="87"/>
      <c r="H6" s="345"/>
      <c r="I6" s="345"/>
      <c r="J6" s="345"/>
      <c r="K6" s="93" t="s">
        <v>56</v>
      </c>
      <c r="L6" s="94"/>
      <c r="M6" s="95">
        <v>0</v>
      </c>
      <c r="N6" s="350"/>
      <c r="O6" s="356"/>
    </row>
    <row r="7" spans="1:18" x14ac:dyDescent="0.25">
      <c r="A7" s="87"/>
      <c r="B7" s="107" t="s">
        <v>57</v>
      </c>
      <c r="C7" s="85"/>
      <c r="D7" s="88"/>
      <c r="E7" s="108">
        <v>240</v>
      </c>
      <c r="F7" s="109" t="s">
        <v>58</v>
      </c>
      <c r="G7" s="87"/>
      <c r="H7" s="345"/>
      <c r="I7" s="345"/>
      <c r="J7" s="345"/>
      <c r="K7" s="93" t="s">
        <v>59</v>
      </c>
      <c r="L7" s="94"/>
      <c r="M7" s="95">
        <v>0</v>
      </c>
      <c r="N7" s="347"/>
      <c r="O7" s="342"/>
    </row>
    <row r="8" spans="1:18" x14ac:dyDescent="0.25">
      <c r="A8" s="87"/>
      <c r="B8" s="107" t="s">
        <v>60</v>
      </c>
      <c r="C8" s="85"/>
      <c r="D8" s="112">
        <v>44592</v>
      </c>
      <c r="E8" s="241">
        <v>1267916.1600000001</v>
      </c>
      <c r="F8" s="109" t="s">
        <v>61</v>
      </c>
      <c r="G8" s="87"/>
      <c r="H8" s="345"/>
      <c r="I8" s="345"/>
      <c r="J8" s="345"/>
      <c r="K8" s="93" t="s">
        <v>62</v>
      </c>
      <c r="L8" s="94"/>
      <c r="M8" s="95">
        <v>0</v>
      </c>
      <c r="N8" s="347"/>
      <c r="O8" s="342"/>
    </row>
    <row r="9" spans="1:18" x14ac:dyDescent="0.25">
      <c r="A9" s="87"/>
      <c r="B9" s="107" t="s">
        <v>60</v>
      </c>
      <c r="C9" s="85"/>
      <c r="D9" s="112">
        <v>51883</v>
      </c>
      <c r="E9" s="241">
        <v>35960</v>
      </c>
      <c r="F9" s="109" t="s">
        <v>61</v>
      </c>
      <c r="G9" s="87"/>
      <c r="H9" s="345"/>
      <c r="I9" s="345"/>
      <c r="J9" s="345"/>
      <c r="K9" s="113" t="s">
        <v>63</v>
      </c>
      <c r="L9" s="114">
        <v>5417.4000000000015</v>
      </c>
      <c r="M9" s="113"/>
      <c r="N9" s="347"/>
      <c r="O9" s="342">
        <f>'AG BIL_T14_11.05.2026'!L9</f>
        <v>5404.5000000000009</v>
      </c>
    </row>
    <row r="10" spans="1:18" x14ac:dyDescent="0.25">
      <c r="A10" s="87"/>
      <c r="B10" s="107" t="s">
        <v>64</v>
      </c>
      <c r="C10" s="85"/>
      <c r="D10" s="88"/>
      <c r="E10" s="115">
        <v>0.82368051094621009</v>
      </c>
      <c r="F10" s="109"/>
      <c r="G10" s="87"/>
      <c r="H10" s="345"/>
      <c r="I10" s="345"/>
      <c r="J10" s="345"/>
      <c r="K10" s="345"/>
      <c r="L10" s="345"/>
      <c r="M10" s="351"/>
      <c r="N10" s="351"/>
      <c r="O10" s="343"/>
    </row>
    <row r="11" spans="1:18" x14ac:dyDescent="0.25">
      <c r="A11" s="87"/>
      <c r="B11" s="107" t="s">
        <v>65</v>
      </c>
      <c r="C11" s="85"/>
      <c r="D11" s="88"/>
      <c r="E11" s="235">
        <f>E8*$E$10</f>
        <v>1044357.8305057568</v>
      </c>
      <c r="F11" s="109" t="s">
        <v>61</v>
      </c>
      <c r="G11" s="87"/>
      <c r="H11" s="345"/>
      <c r="I11" s="345"/>
      <c r="J11" s="345"/>
      <c r="K11" s="345"/>
      <c r="L11" s="345"/>
      <c r="M11" s="351"/>
      <c r="N11" s="351"/>
      <c r="O11" s="343"/>
    </row>
    <row r="12" spans="1:18" x14ac:dyDescent="0.25">
      <c r="A12" s="87"/>
      <c r="B12" s="107" t="s">
        <v>66</v>
      </c>
      <c r="C12" s="85"/>
      <c r="D12" s="88"/>
      <c r="E12" s="235">
        <f>E9*$E$10</f>
        <v>29619.551173625714</v>
      </c>
      <c r="F12" s="109" t="s">
        <v>61</v>
      </c>
      <c r="G12" s="87"/>
      <c r="H12" s="345"/>
      <c r="I12" s="345"/>
      <c r="J12" s="345"/>
      <c r="K12" s="346"/>
      <c r="L12" s="346"/>
      <c r="M12" s="347"/>
      <c r="N12" s="347"/>
      <c r="O12" s="342"/>
      <c r="P12" s="343"/>
    </row>
    <row r="13" spans="1:18" x14ac:dyDescent="0.25">
      <c r="A13" s="87"/>
      <c r="B13" s="119" t="s">
        <v>67</v>
      </c>
      <c r="C13" s="120"/>
      <c r="D13" s="121"/>
      <c r="E13" s="122">
        <v>0.03</v>
      </c>
      <c r="F13" s="123"/>
      <c r="G13" s="87"/>
      <c r="H13" s="345"/>
      <c r="I13" s="345"/>
      <c r="J13" s="345"/>
      <c r="K13" s="346"/>
      <c r="L13" s="346"/>
      <c r="M13" s="347"/>
      <c r="N13" s="357"/>
      <c r="O13" s="357"/>
      <c r="P13" s="343"/>
    </row>
    <row r="14" spans="1:18" x14ac:dyDescent="0.25">
      <c r="A14" s="87"/>
      <c r="B14" s="108"/>
      <c r="C14" s="85"/>
      <c r="D14" s="345"/>
      <c r="E14" s="124"/>
      <c r="F14" s="108"/>
      <c r="G14" s="87"/>
      <c r="H14" s="345"/>
      <c r="I14" s="345"/>
      <c r="J14" s="345"/>
      <c r="K14" s="346"/>
      <c r="L14" s="346"/>
      <c r="M14" s="347"/>
      <c r="N14" s="357"/>
      <c r="O14" s="357"/>
      <c r="P14" s="343"/>
    </row>
    <row r="15" spans="1:18" x14ac:dyDescent="0.25">
      <c r="A15" s="345"/>
      <c r="B15" s="345"/>
      <c r="C15" s="345"/>
      <c r="D15" s="345"/>
      <c r="E15" s="345"/>
      <c r="F15" s="345"/>
      <c r="G15" s="345"/>
      <c r="H15" s="345"/>
      <c r="I15" s="345"/>
      <c r="J15" s="345"/>
      <c r="K15" s="346"/>
      <c r="L15" s="346"/>
      <c r="M15" s="347"/>
      <c r="N15" s="347"/>
      <c r="O15" s="342"/>
      <c r="P15" s="343"/>
    </row>
    <row r="16" spans="1:18" ht="15.75" thickBot="1" x14ac:dyDescent="0.3">
      <c r="A16" s="125" t="s">
        <v>68</v>
      </c>
      <c r="B16" s="125" t="s">
        <v>69</v>
      </c>
      <c r="C16" s="125" t="s">
        <v>70</v>
      </c>
      <c r="D16" s="125" t="s">
        <v>71</v>
      </c>
      <c r="E16" s="125" t="s">
        <v>72</v>
      </c>
      <c r="F16" s="125" t="s">
        <v>73</v>
      </c>
      <c r="G16" s="125" t="s">
        <v>74</v>
      </c>
      <c r="H16" s="345"/>
      <c r="I16" s="345"/>
      <c r="J16" s="345"/>
      <c r="K16" s="346"/>
      <c r="L16" s="346"/>
      <c r="M16" s="347"/>
      <c r="N16" s="347"/>
      <c r="O16" s="342"/>
      <c r="P16" s="343"/>
    </row>
    <row r="17" spans="1:16" x14ac:dyDescent="0.25">
      <c r="A17" s="126">
        <f>IF(B17="","",E6)</f>
        <v>44593</v>
      </c>
      <c r="B17" s="85">
        <f>IF(E7&gt;0,1,"")</f>
        <v>1</v>
      </c>
      <c r="C17" s="98">
        <f>IF(B17="","",E11)</f>
        <v>1044357.8305057568</v>
      </c>
      <c r="D17" s="127">
        <f>IF(B17="","",IPMT($E$13/12,B17,$E$7,-$E$11,$E$12,0))</f>
        <v>2610.8945762643921</v>
      </c>
      <c r="E17" s="127">
        <f>IF(B17="","",PPMT($E$13/12,B17,$E$7,-$E$11,$E$12,0))</f>
        <v>3090.8684233497911</v>
      </c>
      <c r="F17" s="127">
        <f>IF(B17="","",SUM(D17:E17))</f>
        <v>5701.7629996141832</v>
      </c>
      <c r="G17" s="98">
        <f>IF(B17="","",SUM(C17)-SUM(E17))</f>
        <v>1041266.962082407</v>
      </c>
      <c r="H17" s="345"/>
      <c r="I17" s="345"/>
      <c r="J17" s="345"/>
      <c r="K17" s="346"/>
      <c r="L17" s="346"/>
      <c r="M17" s="347"/>
      <c r="N17" s="347"/>
      <c r="O17" s="342"/>
      <c r="P17" s="343"/>
    </row>
    <row r="18" spans="1:16" x14ac:dyDescent="0.25">
      <c r="A18" s="126">
        <f>IF(B18="","",EDATE(A17,1))</f>
        <v>44621</v>
      </c>
      <c r="B18" s="85">
        <f>IF(B17="","",IF(SUM(B17)+1&lt;=$E$7,SUM(B17)+1,""))</f>
        <v>2</v>
      </c>
      <c r="C18" s="98">
        <f>IF(B18="","",G17)</f>
        <v>1041266.962082407</v>
      </c>
      <c r="D18" s="127">
        <f t="shared" ref="D18:D81" si="0">IF(B18="","",IPMT($E$13/12,B18,$E$7,-$E$11,$E$12,0))</f>
        <v>2603.1674052060171</v>
      </c>
      <c r="E18" s="127">
        <f t="shared" ref="E18:E81" si="1">IF(B18="","",PPMT($E$13/12,B18,$E$7,-$E$11,$E$12,0))</f>
        <v>3098.5955944081657</v>
      </c>
      <c r="F18" s="127">
        <f t="shared" ref="F18:F81" si="2">IF(B18="","",SUM(D18:E18))</f>
        <v>5701.7629996141823</v>
      </c>
      <c r="G18" s="98">
        <f t="shared" ref="G18:G81" si="3">IF(B18="","",SUM(C18)-SUM(E18))</f>
        <v>1038168.3664879987</v>
      </c>
      <c r="H18" s="345"/>
      <c r="I18" s="345"/>
      <c r="J18" s="345"/>
      <c r="K18" s="346"/>
      <c r="L18" s="346"/>
      <c r="M18" s="347"/>
      <c r="N18" s="347"/>
      <c r="O18" s="342"/>
      <c r="P18" s="343"/>
    </row>
    <row r="19" spans="1:16" x14ac:dyDescent="0.25">
      <c r="A19" s="128">
        <f t="shared" ref="A19:A82" si="4">IF(B19="","",EDATE(A18,1))</f>
        <v>44652</v>
      </c>
      <c r="B19" s="129">
        <f t="shared" ref="B19:B82" si="5">IF(B18="","",IF(SUM(B18)+1&lt;=$E$7,SUM(B18)+1,""))</f>
        <v>3</v>
      </c>
      <c r="C19" s="130">
        <f t="shared" ref="C19:C82" si="6">IF(B19="","",G18)</f>
        <v>1038168.3664879987</v>
      </c>
      <c r="D19" s="131">
        <f t="shared" si="0"/>
        <v>2595.4209162199977</v>
      </c>
      <c r="E19" s="131">
        <f t="shared" si="1"/>
        <v>3106.3420833941859</v>
      </c>
      <c r="F19" s="131">
        <f t="shared" si="2"/>
        <v>5701.7629996141841</v>
      </c>
      <c r="G19" s="130">
        <f t="shared" si="3"/>
        <v>1035062.0244046046</v>
      </c>
      <c r="K19" s="344"/>
      <c r="L19" s="344"/>
      <c r="M19" s="342"/>
      <c r="N19" s="342"/>
      <c r="O19" s="342"/>
      <c r="P19" s="343"/>
    </row>
    <row r="20" spans="1:16" x14ac:dyDescent="0.25">
      <c r="A20" s="128">
        <f t="shared" si="4"/>
        <v>44682</v>
      </c>
      <c r="B20" s="129">
        <f t="shared" si="5"/>
        <v>4</v>
      </c>
      <c r="C20" s="130">
        <f t="shared" si="6"/>
        <v>1035062.0244046046</v>
      </c>
      <c r="D20" s="131">
        <f t="shared" si="0"/>
        <v>2587.6550610115119</v>
      </c>
      <c r="E20" s="131">
        <f t="shared" si="1"/>
        <v>3114.1079386026718</v>
      </c>
      <c r="F20" s="131">
        <f t="shared" si="2"/>
        <v>5701.7629996141841</v>
      </c>
      <c r="G20" s="130">
        <f t="shared" si="3"/>
        <v>1031947.9164660019</v>
      </c>
      <c r="K20" s="344"/>
      <c r="L20" s="344"/>
      <c r="M20" s="342"/>
      <c r="N20" s="342"/>
      <c r="O20" s="342"/>
      <c r="P20" s="343"/>
    </row>
    <row r="21" spans="1:16" x14ac:dyDescent="0.25">
      <c r="A21" s="128">
        <f t="shared" si="4"/>
        <v>44713</v>
      </c>
      <c r="B21" s="129">
        <f t="shared" si="5"/>
        <v>5</v>
      </c>
      <c r="C21" s="130">
        <f t="shared" si="6"/>
        <v>1031947.9164660019</v>
      </c>
      <c r="D21" s="131">
        <f t="shared" si="0"/>
        <v>2579.8697911650052</v>
      </c>
      <c r="E21" s="131">
        <f t="shared" si="1"/>
        <v>3121.893208449178</v>
      </c>
      <c r="F21" s="131">
        <f t="shared" si="2"/>
        <v>5701.7629996141832</v>
      </c>
      <c r="G21" s="130">
        <f t="shared" si="3"/>
        <v>1028826.0232575528</v>
      </c>
      <c r="K21" s="344"/>
      <c r="L21" s="344"/>
      <c r="M21" s="342"/>
      <c r="N21" s="342"/>
      <c r="O21" s="342"/>
      <c r="P21" s="343"/>
    </row>
    <row r="22" spans="1:16" x14ac:dyDescent="0.25">
      <c r="A22" s="128">
        <f t="shared" si="4"/>
        <v>44743</v>
      </c>
      <c r="B22" s="129">
        <f t="shared" si="5"/>
        <v>6</v>
      </c>
      <c r="C22" s="130">
        <f t="shared" si="6"/>
        <v>1028826.0232575528</v>
      </c>
      <c r="D22" s="131">
        <f t="shared" si="0"/>
        <v>2572.0650581438827</v>
      </c>
      <c r="E22" s="131">
        <f t="shared" si="1"/>
        <v>3129.697941470301</v>
      </c>
      <c r="F22" s="131">
        <f t="shared" si="2"/>
        <v>5701.7629996141841</v>
      </c>
      <c r="G22" s="130">
        <f t="shared" si="3"/>
        <v>1025696.3253160825</v>
      </c>
      <c r="K22" s="344"/>
      <c r="L22" s="344"/>
      <c r="M22" s="342"/>
      <c r="N22" s="342"/>
      <c r="O22" s="342"/>
      <c r="P22" s="343"/>
    </row>
    <row r="23" spans="1:16" x14ac:dyDescent="0.25">
      <c r="A23" s="128">
        <f t="shared" si="4"/>
        <v>44774</v>
      </c>
      <c r="B23" s="129">
        <f t="shared" si="5"/>
        <v>7</v>
      </c>
      <c r="C23" s="130">
        <f t="shared" si="6"/>
        <v>1025696.3253160825</v>
      </c>
      <c r="D23" s="131">
        <f t="shared" si="0"/>
        <v>2564.2408132902065</v>
      </c>
      <c r="E23" s="131">
        <f t="shared" si="1"/>
        <v>3137.5221863239772</v>
      </c>
      <c r="F23" s="131">
        <f t="shared" si="2"/>
        <v>5701.7629996141841</v>
      </c>
      <c r="G23" s="130">
        <f t="shared" si="3"/>
        <v>1022558.8031297585</v>
      </c>
      <c r="K23" s="344"/>
      <c r="L23" s="344"/>
      <c r="M23" s="342"/>
      <c r="N23" s="342"/>
      <c r="O23" s="342"/>
      <c r="P23" s="343"/>
    </row>
    <row r="24" spans="1:16" x14ac:dyDescent="0.25">
      <c r="A24" s="128">
        <f t="shared" si="4"/>
        <v>44805</v>
      </c>
      <c r="B24" s="129">
        <f t="shared" si="5"/>
        <v>8</v>
      </c>
      <c r="C24" s="130">
        <f t="shared" si="6"/>
        <v>1022558.8031297585</v>
      </c>
      <c r="D24" s="131">
        <f t="shared" si="0"/>
        <v>2556.397007824396</v>
      </c>
      <c r="E24" s="131">
        <f t="shared" si="1"/>
        <v>3145.3659917897867</v>
      </c>
      <c r="F24" s="131">
        <f t="shared" si="2"/>
        <v>5701.7629996141823</v>
      </c>
      <c r="G24" s="130">
        <f t="shared" si="3"/>
        <v>1019413.4371379687</v>
      </c>
      <c r="K24" s="344"/>
      <c r="L24" s="344"/>
      <c r="M24" s="342"/>
      <c r="N24" s="342"/>
      <c r="O24" s="342"/>
      <c r="P24" s="343"/>
    </row>
    <row r="25" spans="1:16" x14ac:dyDescent="0.25">
      <c r="A25" s="128">
        <f t="shared" si="4"/>
        <v>44835</v>
      </c>
      <c r="B25" s="129">
        <f t="shared" si="5"/>
        <v>9</v>
      </c>
      <c r="C25" s="130">
        <f t="shared" si="6"/>
        <v>1019413.4371379687</v>
      </c>
      <c r="D25" s="131">
        <f t="shared" si="0"/>
        <v>2548.5335928449222</v>
      </c>
      <c r="E25" s="131">
        <f t="shared" si="1"/>
        <v>3153.229406769261</v>
      </c>
      <c r="F25" s="131">
        <f t="shared" si="2"/>
        <v>5701.7629996141832</v>
      </c>
      <c r="G25" s="130">
        <f t="shared" si="3"/>
        <v>1016260.2077311995</v>
      </c>
      <c r="K25" s="344"/>
      <c r="L25" s="344"/>
      <c r="M25" s="342"/>
      <c r="N25" s="342"/>
      <c r="O25" s="342"/>
      <c r="P25" s="343"/>
    </row>
    <row r="26" spans="1:16" x14ac:dyDescent="0.25">
      <c r="A26" s="128">
        <f t="shared" si="4"/>
        <v>44866</v>
      </c>
      <c r="B26" s="129">
        <f t="shared" si="5"/>
        <v>10</v>
      </c>
      <c r="C26" s="130">
        <f t="shared" si="6"/>
        <v>1016260.2077311995</v>
      </c>
      <c r="D26" s="131">
        <f t="shared" si="0"/>
        <v>2540.6505193279991</v>
      </c>
      <c r="E26" s="131">
        <f t="shared" si="1"/>
        <v>3161.1124802861841</v>
      </c>
      <c r="F26" s="131">
        <f t="shared" si="2"/>
        <v>5701.7629996141832</v>
      </c>
      <c r="G26" s="130">
        <f t="shared" si="3"/>
        <v>1013099.0952509133</v>
      </c>
      <c r="K26" s="344"/>
      <c r="L26" s="344"/>
      <c r="M26" s="342"/>
      <c r="N26" s="342"/>
      <c r="O26" s="342"/>
      <c r="P26" s="343"/>
    </row>
    <row r="27" spans="1:16" x14ac:dyDescent="0.25">
      <c r="A27" s="128">
        <f t="shared" si="4"/>
        <v>44896</v>
      </c>
      <c r="B27" s="129">
        <f t="shared" si="5"/>
        <v>11</v>
      </c>
      <c r="C27" s="130">
        <f t="shared" si="6"/>
        <v>1013099.0952509133</v>
      </c>
      <c r="D27" s="131">
        <f t="shared" si="0"/>
        <v>2532.7477381272834</v>
      </c>
      <c r="E27" s="131">
        <f t="shared" si="1"/>
        <v>3169.0152614868998</v>
      </c>
      <c r="F27" s="131">
        <f t="shared" si="2"/>
        <v>5701.7629996141832</v>
      </c>
      <c r="G27" s="130">
        <f t="shared" si="3"/>
        <v>1009930.0799894264</v>
      </c>
    </row>
    <row r="28" spans="1:16" x14ac:dyDescent="0.25">
      <c r="A28" s="128">
        <f t="shared" si="4"/>
        <v>44927</v>
      </c>
      <c r="B28" s="129">
        <f t="shared" si="5"/>
        <v>12</v>
      </c>
      <c r="C28" s="130">
        <f t="shared" si="6"/>
        <v>1009930.0799894264</v>
      </c>
      <c r="D28" s="131">
        <f t="shared" si="0"/>
        <v>2524.8251999735662</v>
      </c>
      <c r="E28" s="131">
        <f t="shared" si="1"/>
        <v>3176.937799640617</v>
      </c>
      <c r="F28" s="131">
        <f t="shared" si="2"/>
        <v>5701.7629996141832</v>
      </c>
      <c r="G28" s="130">
        <f t="shared" si="3"/>
        <v>1006753.1421897858</v>
      </c>
    </row>
    <row r="29" spans="1:16" x14ac:dyDescent="0.25">
      <c r="A29" s="128">
        <f t="shared" si="4"/>
        <v>44958</v>
      </c>
      <c r="B29" s="129">
        <f t="shared" si="5"/>
        <v>13</v>
      </c>
      <c r="C29" s="130">
        <f t="shared" si="6"/>
        <v>1006753.1421897858</v>
      </c>
      <c r="D29" s="131">
        <f t="shared" si="0"/>
        <v>2516.882855474465</v>
      </c>
      <c r="E29" s="131">
        <f t="shared" si="1"/>
        <v>3184.8801441397181</v>
      </c>
      <c r="F29" s="131">
        <f t="shared" si="2"/>
        <v>5701.7629996141832</v>
      </c>
      <c r="G29" s="130">
        <f t="shared" si="3"/>
        <v>1003568.2620456461</v>
      </c>
    </row>
    <row r="30" spans="1:16" x14ac:dyDescent="0.25">
      <c r="A30" s="128">
        <f t="shared" si="4"/>
        <v>44986</v>
      </c>
      <c r="B30" s="129">
        <f t="shared" si="5"/>
        <v>14</v>
      </c>
      <c r="C30" s="130">
        <f t="shared" si="6"/>
        <v>1003568.2620456461</v>
      </c>
      <c r="D30" s="131">
        <f t="shared" si="0"/>
        <v>2508.9206551141156</v>
      </c>
      <c r="E30" s="131">
        <f t="shared" si="1"/>
        <v>3192.8423445000681</v>
      </c>
      <c r="F30" s="131">
        <f t="shared" si="2"/>
        <v>5701.7629996141841</v>
      </c>
      <c r="G30" s="130">
        <f t="shared" si="3"/>
        <v>1000375.419701146</v>
      </c>
    </row>
    <row r="31" spans="1:16" x14ac:dyDescent="0.25">
      <c r="A31" s="128">
        <f t="shared" si="4"/>
        <v>45017</v>
      </c>
      <c r="B31" s="129">
        <f t="shared" si="5"/>
        <v>15</v>
      </c>
      <c r="C31" s="130">
        <f t="shared" si="6"/>
        <v>1000375.419701146</v>
      </c>
      <c r="D31" s="131">
        <f t="shared" si="0"/>
        <v>2500.938549252865</v>
      </c>
      <c r="E31" s="131">
        <f t="shared" si="1"/>
        <v>3200.8244503613178</v>
      </c>
      <c r="F31" s="131">
        <f t="shared" si="2"/>
        <v>5701.7629996141823</v>
      </c>
      <c r="G31" s="130">
        <f t="shared" si="3"/>
        <v>997174.59525078465</v>
      </c>
    </row>
    <row r="32" spans="1:16" x14ac:dyDescent="0.25">
      <c r="A32" s="128">
        <f t="shared" si="4"/>
        <v>45047</v>
      </c>
      <c r="B32" s="129">
        <f t="shared" si="5"/>
        <v>16</v>
      </c>
      <c r="C32" s="130">
        <f t="shared" si="6"/>
        <v>997174.59525078465</v>
      </c>
      <c r="D32" s="131">
        <f t="shared" si="0"/>
        <v>2492.9364881269621</v>
      </c>
      <c r="E32" s="131">
        <f t="shared" si="1"/>
        <v>3208.8265114872215</v>
      </c>
      <c r="F32" s="131">
        <f t="shared" si="2"/>
        <v>5701.7629996141841</v>
      </c>
      <c r="G32" s="130">
        <f t="shared" si="3"/>
        <v>993965.7687392974</v>
      </c>
    </row>
    <row r="33" spans="1:7" x14ac:dyDescent="0.25">
      <c r="A33" s="128">
        <f t="shared" si="4"/>
        <v>45078</v>
      </c>
      <c r="B33" s="129">
        <f t="shared" si="5"/>
        <v>17</v>
      </c>
      <c r="C33" s="130">
        <f t="shared" si="6"/>
        <v>993965.7687392974</v>
      </c>
      <c r="D33" s="131">
        <f t="shared" si="0"/>
        <v>2484.9144218482438</v>
      </c>
      <c r="E33" s="131">
        <f t="shared" si="1"/>
        <v>3216.8485777659394</v>
      </c>
      <c r="F33" s="131">
        <f t="shared" si="2"/>
        <v>5701.7629996141832</v>
      </c>
      <c r="G33" s="130">
        <f t="shared" si="3"/>
        <v>990748.92016153142</v>
      </c>
    </row>
    <row r="34" spans="1:7" x14ac:dyDescent="0.25">
      <c r="A34" s="128">
        <f t="shared" si="4"/>
        <v>45108</v>
      </c>
      <c r="B34" s="129">
        <f t="shared" si="5"/>
        <v>18</v>
      </c>
      <c r="C34" s="130">
        <f t="shared" si="6"/>
        <v>990748.92016153142</v>
      </c>
      <c r="D34" s="131">
        <f t="shared" si="0"/>
        <v>2476.8723004038293</v>
      </c>
      <c r="E34" s="131">
        <f t="shared" si="1"/>
        <v>3224.8906992103539</v>
      </c>
      <c r="F34" s="131">
        <f t="shared" si="2"/>
        <v>5701.7629996141832</v>
      </c>
      <c r="G34" s="130">
        <f t="shared" si="3"/>
        <v>987524.02946232108</v>
      </c>
    </row>
    <row r="35" spans="1:7" x14ac:dyDescent="0.25">
      <c r="A35" s="128">
        <f t="shared" si="4"/>
        <v>45139</v>
      </c>
      <c r="B35" s="129">
        <f t="shared" si="5"/>
        <v>19</v>
      </c>
      <c r="C35" s="130">
        <f t="shared" si="6"/>
        <v>987524.02946232108</v>
      </c>
      <c r="D35" s="131">
        <f t="shared" si="0"/>
        <v>2468.8100736558031</v>
      </c>
      <c r="E35" s="131">
        <f t="shared" si="1"/>
        <v>3232.9529259583796</v>
      </c>
      <c r="F35" s="131">
        <f t="shared" si="2"/>
        <v>5701.7629996141823</v>
      </c>
      <c r="G35" s="130">
        <f t="shared" si="3"/>
        <v>984291.07653636276</v>
      </c>
    </row>
    <row r="36" spans="1:7" x14ac:dyDescent="0.25">
      <c r="A36" s="128">
        <f t="shared" si="4"/>
        <v>45170</v>
      </c>
      <c r="B36" s="129">
        <f t="shared" si="5"/>
        <v>20</v>
      </c>
      <c r="C36" s="130">
        <f t="shared" si="6"/>
        <v>984291.07653636276</v>
      </c>
      <c r="D36" s="131">
        <f t="shared" si="0"/>
        <v>2460.7276913409069</v>
      </c>
      <c r="E36" s="131">
        <f t="shared" si="1"/>
        <v>3241.0353082732763</v>
      </c>
      <c r="F36" s="131">
        <f t="shared" si="2"/>
        <v>5701.7629996141832</v>
      </c>
      <c r="G36" s="130">
        <f t="shared" si="3"/>
        <v>981050.04122808948</v>
      </c>
    </row>
    <row r="37" spans="1:7" x14ac:dyDescent="0.25">
      <c r="A37" s="128">
        <f t="shared" si="4"/>
        <v>45200</v>
      </c>
      <c r="B37" s="129">
        <f t="shared" si="5"/>
        <v>21</v>
      </c>
      <c r="C37" s="130">
        <f t="shared" si="6"/>
        <v>981050.04122808948</v>
      </c>
      <c r="D37" s="131">
        <f t="shared" si="0"/>
        <v>2452.6251030702233</v>
      </c>
      <c r="E37" s="131">
        <f t="shared" si="1"/>
        <v>3249.137896543959</v>
      </c>
      <c r="F37" s="131">
        <f t="shared" si="2"/>
        <v>5701.7629996141823</v>
      </c>
      <c r="G37" s="130">
        <f t="shared" si="3"/>
        <v>977800.90333154553</v>
      </c>
    </row>
    <row r="38" spans="1:7" x14ac:dyDescent="0.25">
      <c r="A38" s="128">
        <f t="shared" si="4"/>
        <v>45231</v>
      </c>
      <c r="B38" s="129">
        <f t="shared" si="5"/>
        <v>22</v>
      </c>
      <c r="C38" s="130">
        <f t="shared" si="6"/>
        <v>977800.90333154553</v>
      </c>
      <c r="D38" s="131">
        <f t="shared" si="0"/>
        <v>2444.5022583288637</v>
      </c>
      <c r="E38" s="131">
        <f t="shared" si="1"/>
        <v>3257.260741285319</v>
      </c>
      <c r="F38" s="131">
        <f t="shared" si="2"/>
        <v>5701.7629996141823</v>
      </c>
      <c r="G38" s="130">
        <f t="shared" si="3"/>
        <v>974543.64259026025</v>
      </c>
    </row>
    <row r="39" spans="1:7" x14ac:dyDescent="0.25">
      <c r="A39" s="128">
        <f t="shared" si="4"/>
        <v>45261</v>
      </c>
      <c r="B39" s="129">
        <f t="shared" si="5"/>
        <v>23</v>
      </c>
      <c r="C39" s="130">
        <f t="shared" si="6"/>
        <v>974543.64259026025</v>
      </c>
      <c r="D39" s="131">
        <f t="shared" si="0"/>
        <v>2436.3591064756511</v>
      </c>
      <c r="E39" s="131">
        <f t="shared" si="1"/>
        <v>3265.403893138533</v>
      </c>
      <c r="F39" s="131">
        <f t="shared" si="2"/>
        <v>5701.7629996141841</v>
      </c>
      <c r="G39" s="130">
        <f t="shared" si="3"/>
        <v>971278.23869712173</v>
      </c>
    </row>
    <row r="40" spans="1:7" x14ac:dyDescent="0.25">
      <c r="A40" s="128">
        <f t="shared" si="4"/>
        <v>45292</v>
      </c>
      <c r="B40" s="129">
        <f t="shared" si="5"/>
        <v>24</v>
      </c>
      <c r="C40" s="130">
        <f t="shared" si="6"/>
        <v>971278.23869712173</v>
      </c>
      <c r="D40" s="131">
        <f t="shared" si="0"/>
        <v>2428.1955967428044</v>
      </c>
      <c r="E40" s="131">
        <f t="shared" si="1"/>
        <v>3273.5674028713788</v>
      </c>
      <c r="F40" s="131">
        <f t="shared" si="2"/>
        <v>5701.7629996141832</v>
      </c>
      <c r="G40" s="130">
        <f t="shared" si="3"/>
        <v>968004.67129425041</v>
      </c>
    </row>
    <row r="41" spans="1:7" x14ac:dyDescent="0.25">
      <c r="A41" s="128">
        <f t="shared" si="4"/>
        <v>45323</v>
      </c>
      <c r="B41" s="129">
        <f t="shared" si="5"/>
        <v>25</v>
      </c>
      <c r="C41" s="130">
        <f t="shared" si="6"/>
        <v>968004.67129425041</v>
      </c>
      <c r="D41" s="131">
        <f t="shared" si="0"/>
        <v>2420.0116782356263</v>
      </c>
      <c r="E41" s="131">
        <f t="shared" si="1"/>
        <v>3281.7513213785573</v>
      </c>
      <c r="F41" s="131">
        <f t="shared" si="2"/>
        <v>5701.7629996141841</v>
      </c>
      <c r="G41" s="130">
        <f t="shared" si="3"/>
        <v>964722.9199728719</v>
      </c>
    </row>
    <row r="42" spans="1:7" x14ac:dyDescent="0.25">
      <c r="A42" s="128">
        <f t="shared" si="4"/>
        <v>45352</v>
      </c>
      <c r="B42" s="129">
        <f t="shared" si="5"/>
        <v>26</v>
      </c>
      <c r="C42" s="130">
        <f t="shared" si="6"/>
        <v>964722.9199728719</v>
      </c>
      <c r="D42" s="131">
        <f t="shared" si="0"/>
        <v>2411.8072999321794</v>
      </c>
      <c r="E42" s="131">
        <f t="shared" si="1"/>
        <v>3289.9556996820033</v>
      </c>
      <c r="F42" s="131">
        <f t="shared" si="2"/>
        <v>5701.7629996141823</v>
      </c>
      <c r="G42" s="130">
        <f t="shared" si="3"/>
        <v>961432.96427318989</v>
      </c>
    </row>
    <row r="43" spans="1:7" x14ac:dyDescent="0.25">
      <c r="A43" s="128">
        <f t="shared" si="4"/>
        <v>45383</v>
      </c>
      <c r="B43" s="129">
        <f t="shared" si="5"/>
        <v>27</v>
      </c>
      <c r="C43" s="130">
        <f t="shared" si="6"/>
        <v>961432.96427318989</v>
      </c>
      <c r="D43" s="131">
        <f t="shared" si="0"/>
        <v>2403.5824106829746</v>
      </c>
      <c r="E43" s="131">
        <f t="shared" si="1"/>
        <v>3298.1805889312091</v>
      </c>
      <c r="F43" s="131">
        <f t="shared" si="2"/>
        <v>5701.7629996141841</v>
      </c>
      <c r="G43" s="130">
        <f t="shared" si="3"/>
        <v>958134.7836842587</v>
      </c>
    </row>
    <row r="44" spans="1:7" x14ac:dyDescent="0.25">
      <c r="A44" s="128">
        <f t="shared" si="4"/>
        <v>45413</v>
      </c>
      <c r="B44" s="129">
        <f t="shared" si="5"/>
        <v>28</v>
      </c>
      <c r="C44" s="130">
        <f t="shared" si="6"/>
        <v>958134.7836842587</v>
      </c>
      <c r="D44" s="131">
        <f t="shared" si="0"/>
        <v>2395.3369592106465</v>
      </c>
      <c r="E44" s="131">
        <f t="shared" si="1"/>
        <v>3306.4260404035367</v>
      </c>
      <c r="F44" s="131">
        <f t="shared" si="2"/>
        <v>5701.7629996141832</v>
      </c>
      <c r="G44" s="130">
        <f t="shared" si="3"/>
        <v>954828.35764385515</v>
      </c>
    </row>
    <row r="45" spans="1:7" x14ac:dyDescent="0.25">
      <c r="A45" s="128">
        <f t="shared" si="4"/>
        <v>45444</v>
      </c>
      <c r="B45" s="129">
        <f t="shared" si="5"/>
        <v>29</v>
      </c>
      <c r="C45" s="130">
        <f t="shared" si="6"/>
        <v>954828.35764385515</v>
      </c>
      <c r="D45" s="131">
        <f t="shared" si="0"/>
        <v>2387.0708941096377</v>
      </c>
      <c r="E45" s="131">
        <f t="shared" si="1"/>
        <v>3314.6921055045459</v>
      </c>
      <c r="F45" s="131">
        <f t="shared" si="2"/>
        <v>5701.7629996141841</v>
      </c>
      <c r="G45" s="130">
        <f t="shared" si="3"/>
        <v>951513.66553835059</v>
      </c>
    </row>
    <row r="46" spans="1:7" x14ac:dyDescent="0.25">
      <c r="A46" s="128">
        <f t="shared" si="4"/>
        <v>45474</v>
      </c>
      <c r="B46" s="129">
        <f t="shared" si="5"/>
        <v>30</v>
      </c>
      <c r="C46" s="130">
        <f t="shared" si="6"/>
        <v>951513.66553835059</v>
      </c>
      <c r="D46" s="131">
        <f t="shared" si="0"/>
        <v>2378.7841638458758</v>
      </c>
      <c r="E46" s="131">
        <f t="shared" si="1"/>
        <v>3322.9788357683069</v>
      </c>
      <c r="F46" s="131">
        <f t="shared" si="2"/>
        <v>5701.7629996141823</v>
      </c>
      <c r="G46" s="130">
        <f t="shared" si="3"/>
        <v>948190.68670258229</v>
      </c>
    </row>
    <row r="47" spans="1:7" x14ac:dyDescent="0.25">
      <c r="A47" s="128">
        <f t="shared" si="4"/>
        <v>45505</v>
      </c>
      <c r="B47" s="129">
        <f t="shared" si="5"/>
        <v>31</v>
      </c>
      <c r="C47" s="130">
        <f t="shared" si="6"/>
        <v>948190.68670258229</v>
      </c>
      <c r="D47" s="131">
        <f t="shared" si="0"/>
        <v>2370.476716756456</v>
      </c>
      <c r="E47" s="131">
        <f t="shared" si="1"/>
        <v>3331.2862828577277</v>
      </c>
      <c r="F47" s="131">
        <f t="shared" si="2"/>
        <v>5701.7629996141841</v>
      </c>
      <c r="G47" s="130">
        <f t="shared" si="3"/>
        <v>944859.40041972452</v>
      </c>
    </row>
    <row r="48" spans="1:7" x14ac:dyDescent="0.25">
      <c r="A48" s="128">
        <f t="shared" si="4"/>
        <v>45536</v>
      </c>
      <c r="B48" s="129">
        <f t="shared" si="5"/>
        <v>32</v>
      </c>
      <c r="C48" s="130">
        <f t="shared" si="6"/>
        <v>944859.40041972452</v>
      </c>
      <c r="D48" s="131">
        <f t="shared" si="0"/>
        <v>2362.1485010493111</v>
      </c>
      <c r="E48" s="131">
        <f t="shared" si="1"/>
        <v>3339.6144985648721</v>
      </c>
      <c r="F48" s="131">
        <f t="shared" si="2"/>
        <v>5701.7629996141832</v>
      </c>
      <c r="G48" s="130">
        <f t="shared" si="3"/>
        <v>941519.78592115967</v>
      </c>
    </row>
    <row r="49" spans="1:7" x14ac:dyDescent="0.25">
      <c r="A49" s="128">
        <f t="shared" si="4"/>
        <v>45566</v>
      </c>
      <c r="B49" s="129">
        <f t="shared" si="5"/>
        <v>33</v>
      </c>
      <c r="C49" s="130">
        <f t="shared" si="6"/>
        <v>941519.78592115967</v>
      </c>
      <c r="D49" s="131">
        <f t="shared" si="0"/>
        <v>2353.7994648028989</v>
      </c>
      <c r="E49" s="131">
        <f t="shared" si="1"/>
        <v>3347.9635348112843</v>
      </c>
      <c r="F49" s="131">
        <f t="shared" si="2"/>
        <v>5701.7629996141832</v>
      </c>
      <c r="G49" s="130">
        <f t="shared" si="3"/>
        <v>938171.82238634839</v>
      </c>
    </row>
    <row r="50" spans="1:7" x14ac:dyDescent="0.25">
      <c r="A50" s="128">
        <f t="shared" si="4"/>
        <v>45597</v>
      </c>
      <c r="B50" s="129">
        <f t="shared" si="5"/>
        <v>34</v>
      </c>
      <c r="C50" s="130">
        <f t="shared" si="6"/>
        <v>938171.82238634839</v>
      </c>
      <c r="D50" s="131">
        <f t="shared" si="0"/>
        <v>2345.4295559658708</v>
      </c>
      <c r="E50" s="131">
        <f t="shared" si="1"/>
        <v>3356.3334436483124</v>
      </c>
      <c r="F50" s="131">
        <f t="shared" si="2"/>
        <v>5701.7629996141832</v>
      </c>
      <c r="G50" s="130">
        <f t="shared" si="3"/>
        <v>934815.48894270009</v>
      </c>
    </row>
    <row r="51" spans="1:7" x14ac:dyDescent="0.25">
      <c r="A51" s="128">
        <f t="shared" si="4"/>
        <v>45627</v>
      </c>
      <c r="B51" s="129">
        <f t="shared" si="5"/>
        <v>35</v>
      </c>
      <c r="C51" s="130">
        <f t="shared" si="6"/>
        <v>934815.48894270009</v>
      </c>
      <c r="D51" s="131">
        <f t="shared" si="0"/>
        <v>2337.03872235675</v>
      </c>
      <c r="E51" s="131">
        <f t="shared" si="1"/>
        <v>3364.7242772574332</v>
      </c>
      <c r="F51" s="131">
        <f t="shared" si="2"/>
        <v>5701.7629996141832</v>
      </c>
      <c r="G51" s="130">
        <f t="shared" si="3"/>
        <v>931450.76466544264</v>
      </c>
    </row>
    <row r="52" spans="1:7" x14ac:dyDescent="0.25">
      <c r="A52" s="128">
        <f t="shared" si="4"/>
        <v>45658</v>
      </c>
      <c r="B52" s="129">
        <f t="shared" si="5"/>
        <v>36</v>
      </c>
      <c r="C52" s="130">
        <f t="shared" si="6"/>
        <v>931450.76466544264</v>
      </c>
      <c r="D52" s="131">
        <f t="shared" si="0"/>
        <v>2328.6269116636067</v>
      </c>
      <c r="E52" s="131">
        <f t="shared" si="1"/>
        <v>3373.1360879505764</v>
      </c>
      <c r="F52" s="131">
        <f t="shared" si="2"/>
        <v>5701.7629996141832</v>
      </c>
      <c r="G52" s="130">
        <f t="shared" si="3"/>
        <v>928077.62857749208</v>
      </c>
    </row>
    <row r="53" spans="1:7" x14ac:dyDescent="0.25">
      <c r="A53" s="128">
        <f t="shared" si="4"/>
        <v>45689</v>
      </c>
      <c r="B53" s="129">
        <f t="shared" si="5"/>
        <v>37</v>
      </c>
      <c r="C53" s="130">
        <f t="shared" si="6"/>
        <v>928077.62857749208</v>
      </c>
      <c r="D53" s="131">
        <f t="shared" si="0"/>
        <v>2320.1940714437305</v>
      </c>
      <c r="E53" s="131">
        <f t="shared" si="1"/>
        <v>3381.5689281704535</v>
      </c>
      <c r="F53" s="131">
        <f t="shared" si="2"/>
        <v>5701.7629996141841</v>
      </c>
      <c r="G53" s="130">
        <f t="shared" si="3"/>
        <v>924696.0596493216</v>
      </c>
    </row>
    <row r="54" spans="1:7" x14ac:dyDescent="0.25">
      <c r="A54" s="128">
        <f t="shared" si="4"/>
        <v>45717</v>
      </c>
      <c r="B54" s="129">
        <f t="shared" si="5"/>
        <v>38</v>
      </c>
      <c r="C54" s="130">
        <f t="shared" si="6"/>
        <v>924696.0596493216</v>
      </c>
      <c r="D54" s="131">
        <f t="shared" si="0"/>
        <v>2311.7401491233045</v>
      </c>
      <c r="E54" s="131">
        <f t="shared" si="1"/>
        <v>3390.0228504908791</v>
      </c>
      <c r="F54" s="131">
        <f t="shared" si="2"/>
        <v>5701.7629996141841</v>
      </c>
      <c r="G54" s="130">
        <f t="shared" si="3"/>
        <v>921306.03679883073</v>
      </c>
    </row>
    <row r="55" spans="1:7" x14ac:dyDescent="0.25">
      <c r="A55" s="128">
        <f t="shared" si="4"/>
        <v>45748</v>
      </c>
      <c r="B55" s="129">
        <f t="shared" si="5"/>
        <v>39</v>
      </c>
      <c r="C55" s="130">
        <f t="shared" si="6"/>
        <v>921306.03679883073</v>
      </c>
      <c r="D55" s="131">
        <f t="shared" si="0"/>
        <v>2303.2650919970765</v>
      </c>
      <c r="E55" s="131">
        <f t="shared" si="1"/>
        <v>3398.4979076171066</v>
      </c>
      <c r="F55" s="131">
        <f t="shared" si="2"/>
        <v>5701.7629996141832</v>
      </c>
      <c r="G55" s="130">
        <f t="shared" si="3"/>
        <v>917907.5388912136</v>
      </c>
    </row>
    <row r="56" spans="1:7" x14ac:dyDescent="0.25">
      <c r="A56" s="128">
        <f t="shared" si="4"/>
        <v>45778</v>
      </c>
      <c r="B56" s="129">
        <f t="shared" si="5"/>
        <v>40</v>
      </c>
      <c r="C56" s="130">
        <f t="shared" si="6"/>
        <v>917907.5388912136</v>
      </c>
      <c r="D56" s="131">
        <f t="shared" si="0"/>
        <v>2294.7688472280342</v>
      </c>
      <c r="E56" s="131">
        <f t="shared" si="1"/>
        <v>3406.9941523861489</v>
      </c>
      <c r="F56" s="131">
        <f t="shared" si="2"/>
        <v>5701.7629996141832</v>
      </c>
      <c r="G56" s="130">
        <f t="shared" si="3"/>
        <v>914500.54473882751</v>
      </c>
    </row>
    <row r="57" spans="1:7" x14ac:dyDescent="0.25">
      <c r="A57" s="128">
        <f t="shared" si="4"/>
        <v>45809</v>
      </c>
      <c r="B57" s="129">
        <f t="shared" si="5"/>
        <v>41</v>
      </c>
      <c r="C57" s="130">
        <f t="shared" si="6"/>
        <v>914500.54473882751</v>
      </c>
      <c r="D57" s="131">
        <f t="shared" si="0"/>
        <v>2286.2513618470684</v>
      </c>
      <c r="E57" s="131">
        <f t="shared" si="1"/>
        <v>3415.5116377671147</v>
      </c>
      <c r="F57" s="131">
        <f t="shared" si="2"/>
        <v>5701.7629996141832</v>
      </c>
      <c r="G57" s="130">
        <f t="shared" si="3"/>
        <v>911085.03310106043</v>
      </c>
    </row>
    <row r="58" spans="1:7" x14ac:dyDescent="0.25">
      <c r="A58" s="128">
        <f t="shared" si="4"/>
        <v>45839</v>
      </c>
      <c r="B58" s="129">
        <f t="shared" si="5"/>
        <v>42</v>
      </c>
      <c r="C58" s="130">
        <f t="shared" si="6"/>
        <v>911085.03310106043</v>
      </c>
      <c r="D58" s="131">
        <f t="shared" si="0"/>
        <v>2277.7125827526506</v>
      </c>
      <c r="E58" s="131">
        <f t="shared" si="1"/>
        <v>3424.050416861533</v>
      </c>
      <c r="F58" s="131">
        <f t="shared" si="2"/>
        <v>5701.7629996141841</v>
      </c>
      <c r="G58" s="130">
        <f t="shared" si="3"/>
        <v>907660.98268419888</v>
      </c>
    </row>
    <row r="59" spans="1:7" x14ac:dyDescent="0.25">
      <c r="A59" s="128">
        <f t="shared" si="4"/>
        <v>45870</v>
      </c>
      <c r="B59" s="129">
        <f t="shared" si="5"/>
        <v>43</v>
      </c>
      <c r="C59" s="130">
        <f t="shared" si="6"/>
        <v>907660.98268419888</v>
      </c>
      <c r="D59" s="131">
        <f t="shared" si="0"/>
        <v>2269.1524567104966</v>
      </c>
      <c r="E59" s="131">
        <f t="shared" si="1"/>
        <v>3432.6105429036866</v>
      </c>
      <c r="F59" s="131">
        <f t="shared" si="2"/>
        <v>5701.7629996141832</v>
      </c>
      <c r="G59" s="130">
        <f t="shared" si="3"/>
        <v>904228.37214129523</v>
      </c>
    </row>
    <row r="60" spans="1:7" x14ac:dyDescent="0.25">
      <c r="A60" s="128">
        <f t="shared" si="4"/>
        <v>45901</v>
      </c>
      <c r="B60" s="129">
        <f t="shared" si="5"/>
        <v>44</v>
      </c>
      <c r="C60" s="130">
        <f t="shared" si="6"/>
        <v>904228.37214129523</v>
      </c>
      <c r="D60" s="131">
        <f t="shared" si="0"/>
        <v>2260.5709303532381</v>
      </c>
      <c r="E60" s="131">
        <f t="shared" si="1"/>
        <v>3441.1920692609456</v>
      </c>
      <c r="F60" s="131">
        <f t="shared" si="2"/>
        <v>5701.7629996141841</v>
      </c>
      <c r="G60" s="130">
        <f t="shared" si="3"/>
        <v>900787.18007203424</v>
      </c>
    </row>
    <row r="61" spans="1:7" x14ac:dyDescent="0.25">
      <c r="A61" s="128">
        <f t="shared" si="4"/>
        <v>45931</v>
      </c>
      <c r="B61" s="129">
        <f t="shared" si="5"/>
        <v>45</v>
      </c>
      <c r="C61" s="130">
        <f t="shared" si="6"/>
        <v>900787.18007203424</v>
      </c>
      <c r="D61" s="131">
        <f t="shared" si="0"/>
        <v>2251.9679501800852</v>
      </c>
      <c r="E61" s="131">
        <f t="shared" si="1"/>
        <v>3449.7950494340976</v>
      </c>
      <c r="F61" s="131">
        <f t="shared" si="2"/>
        <v>5701.7629996141823</v>
      </c>
      <c r="G61" s="130">
        <f t="shared" si="3"/>
        <v>897337.38502260018</v>
      </c>
    </row>
    <row r="62" spans="1:7" x14ac:dyDescent="0.25">
      <c r="A62" s="128">
        <f t="shared" si="4"/>
        <v>45962</v>
      </c>
      <c r="B62" s="129">
        <f t="shared" si="5"/>
        <v>46</v>
      </c>
      <c r="C62" s="130">
        <f t="shared" si="6"/>
        <v>897337.38502260018</v>
      </c>
      <c r="D62" s="131">
        <f t="shared" si="0"/>
        <v>2243.3434625565001</v>
      </c>
      <c r="E62" s="131">
        <f t="shared" si="1"/>
        <v>3458.4195370576836</v>
      </c>
      <c r="F62" s="131">
        <f t="shared" si="2"/>
        <v>5701.7629996141841</v>
      </c>
      <c r="G62" s="130">
        <f t="shared" si="3"/>
        <v>893878.96548554255</v>
      </c>
    </row>
    <row r="63" spans="1:7" x14ac:dyDescent="0.25">
      <c r="A63" s="128">
        <f t="shared" si="4"/>
        <v>45992</v>
      </c>
      <c r="B63" s="129">
        <f t="shared" si="5"/>
        <v>47</v>
      </c>
      <c r="C63" s="130">
        <f t="shared" si="6"/>
        <v>893878.96548554255</v>
      </c>
      <c r="D63" s="131">
        <f t="shared" si="0"/>
        <v>2234.6974137138559</v>
      </c>
      <c r="E63" s="131">
        <f t="shared" si="1"/>
        <v>3467.0655859003273</v>
      </c>
      <c r="F63" s="131">
        <f t="shared" si="2"/>
        <v>5701.7629996141832</v>
      </c>
      <c r="G63" s="130">
        <f t="shared" si="3"/>
        <v>890411.89989964222</v>
      </c>
    </row>
    <row r="64" spans="1:7" x14ac:dyDescent="0.25">
      <c r="A64" s="128">
        <f t="shared" si="4"/>
        <v>46023</v>
      </c>
      <c r="B64" s="129">
        <f t="shared" si="5"/>
        <v>48</v>
      </c>
      <c r="C64" s="130">
        <f t="shared" si="6"/>
        <v>890411.89989964222</v>
      </c>
      <c r="D64" s="131">
        <f t="shared" si="0"/>
        <v>2226.0297497491051</v>
      </c>
      <c r="E64" s="131">
        <f t="shared" si="1"/>
        <v>3475.7332498650785</v>
      </c>
      <c r="F64" s="131">
        <f t="shared" si="2"/>
        <v>5701.7629996141841</v>
      </c>
      <c r="G64" s="130">
        <f t="shared" si="3"/>
        <v>886936.16664977709</v>
      </c>
    </row>
    <row r="65" spans="1:9" x14ac:dyDescent="0.25">
      <c r="A65" s="128">
        <f t="shared" si="4"/>
        <v>46054</v>
      </c>
      <c r="B65" s="129">
        <f t="shared" si="5"/>
        <v>49</v>
      </c>
      <c r="C65" s="130">
        <f t="shared" si="6"/>
        <v>886936.16664977709</v>
      </c>
      <c r="D65" s="131">
        <f t="shared" si="0"/>
        <v>2217.3404166244427</v>
      </c>
      <c r="E65" s="131">
        <f t="shared" si="1"/>
        <v>3484.4225829897409</v>
      </c>
      <c r="F65" s="131">
        <f t="shared" si="2"/>
        <v>5701.7629996141841</v>
      </c>
      <c r="G65" s="130">
        <f t="shared" si="3"/>
        <v>883451.7440667873</v>
      </c>
    </row>
    <row r="66" spans="1:9" x14ac:dyDescent="0.25">
      <c r="A66" s="128">
        <f t="shared" si="4"/>
        <v>46082</v>
      </c>
      <c r="B66" s="129">
        <f t="shared" si="5"/>
        <v>50</v>
      </c>
      <c r="C66" s="130">
        <f t="shared" si="6"/>
        <v>883451.7440667873</v>
      </c>
      <c r="D66" s="131">
        <f t="shared" si="0"/>
        <v>2208.6293601669681</v>
      </c>
      <c r="E66" s="131">
        <f t="shared" si="1"/>
        <v>3493.1336394472155</v>
      </c>
      <c r="F66" s="131">
        <f t="shared" si="2"/>
        <v>5701.7629996141841</v>
      </c>
      <c r="G66" s="130">
        <f t="shared" si="3"/>
        <v>879958.61042734014</v>
      </c>
      <c r="I66" s="337" t="s">
        <v>120</v>
      </c>
    </row>
    <row r="67" spans="1:9" s="353" customFormat="1" x14ac:dyDescent="0.25">
      <c r="A67" s="333">
        <f t="shared" si="4"/>
        <v>46113</v>
      </c>
      <c r="B67" s="334">
        <f t="shared" si="5"/>
        <v>51</v>
      </c>
      <c r="C67" s="335">
        <f t="shared" si="6"/>
        <v>879958.61042734014</v>
      </c>
      <c r="D67" s="336">
        <f t="shared" si="0"/>
        <v>2199.8965260683503</v>
      </c>
      <c r="E67" s="336">
        <f t="shared" si="1"/>
        <v>3501.8664735458333</v>
      </c>
      <c r="F67" s="336">
        <f t="shared" si="2"/>
        <v>5701.7629996141841</v>
      </c>
      <c r="G67" s="335">
        <f t="shared" si="3"/>
        <v>876456.74395379436</v>
      </c>
      <c r="H67" s="407">
        <f>G67/$M$4</f>
        <v>1064073.6697132206</v>
      </c>
      <c r="I67" s="358">
        <f>H67-F68*10/31</f>
        <v>1062234.3913262482</v>
      </c>
    </row>
    <row r="68" spans="1:9" x14ac:dyDescent="0.25">
      <c r="A68" s="128">
        <f t="shared" si="4"/>
        <v>46143</v>
      </c>
      <c r="B68" s="129">
        <f t="shared" si="5"/>
        <v>52</v>
      </c>
      <c r="C68" s="130">
        <f t="shared" si="6"/>
        <v>876456.74395379436</v>
      </c>
      <c r="D68" s="131">
        <f t="shared" si="0"/>
        <v>2191.1418598844853</v>
      </c>
      <c r="E68" s="131">
        <f t="shared" si="1"/>
        <v>3510.6211397296975</v>
      </c>
      <c r="F68" s="131">
        <f t="shared" si="2"/>
        <v>5701.7629996141823</v>
      </c>
      <c r="G68" s="130">
        <f t="shared" si="3"/>
        <v>872946.12281406461</v>
      </c>
    </row>
    <row r="69" spans="1:9" x14ac:dyDescent="0.25">
      <c r="A69" s="128">
        <f t="shared" si="4"/>
        <v>46174</v>
      </c>
      <c r="B69" s="129">
        <f t="shared" si="5"/>
        <v>53</v>
      </c>
      <c r="C69" s="130">
        <f t="shared" si="6"/>
        <v>872946.12281406461</v>
      </c>
      <c r="D69" s="131">
        <f t="shared" si="0"/>
        <v>2182.3653070351611</v>
      </c>
      <c r="E69" s="131">
        <f t="shared" si="1"/>
        <v>3519.3976925790225</v>
      </c>
      <c r="F69" s="131">
        <f t="shared" si="2"/>
        <v>5701.7629996141841</v>
      </c>
      <c r="G69" s="130">
        <f t="shared" si="3"/>
        <v>869426.72512148554</v>
      </c>
    </row>
    <row r="70" spans="1:9" x14ac:dyDescent="0.25">
      <c r="A70" s="128">
        <f t="shared" si="4"/>
        <v>46204</v>
      </c>
      <c r="B70" s="129">
        <f t="shared" si="5"/>
        <v>54</v>
      </c>
      <c r="C70" s="130">
        <f t="shared" si="6"/>
        <v>869426.72512148554</v>
      </c>
      <c r="D70" s="131">
        <f t="shared" si="0"/>
        <v>2173.5668128037137</v>
      </c>
      <c r="E70" s="131">
        <f t="shared" si="1"/>
        <v>3528.1961868104695</v>
      </c>
      <c r="F70" s="131">
        <f t="shared" si="2"/>
        <v>5701.7629996141832</v>
      </c>
      <c r="G70" s="130">
        <f t="shared" si="3"/>
        <v>865898.52893467504</v>
      </c>
    </row>
    <row r="71" spans="1:9" x14ac:dyDescent="0.25">
      <c r="A71" s="128">
        <f t="shared" si="4"/>
        <v>46235</v>
      </c>
      <c r="B71" s="129">
        <f t="shared" si="5"/>
        <v>55</v>
      </c>
      <c r="C71" s="130">
        <f t="shared" si="6"/>
        <v>865898.52893467504</v>
      </c>
      <c r="D71" s="131">
        <f t="shared" si="0"/>
        <v>2164.7463223366881</v>
      </c>
      <c r="E71" s="131">
        <f t="shared" si="1"/>
        <v>3537.0166772774955</v>
      </c>
      <c r="F71" s="131">
        <f t="shared" si="2"/>
        <v>5701.7629996141841</v>
      </c>
      <c r="G71" s="130">
        <f t="shared" si="3"/>
        <v>862361.51225739752</v>
      </c>
    </row>
    <row r="72" spans="1:9" x14ac:dyDescent="0.25">
      <c r="A72" s="128">
        <f t="shared" si="4"/>
        <v>46266</v>
      </c>
      <c r="B72" s="129">
        <f t="shared" si="5"/>
        <v>56</v>
      </c>
      <c r="C72" s="130">
        <f t="shared" si="6"/>
        <v>862361.51225739752</v>
      </c>
      <c r="D72" s="131">
        <f t="shared" si="0"/>
        <v>2155.903780643494</v>
      </c>
      <c r="E72" s="131">
        <f t="shared" si="1"/>
        <v>3545.8592189706897</v>
      </c>
      <c r="F72" s="131">
        <f t="shared" si="2"/>
        <v>5701.7629996141841</v>
      </c>
      <c r="G72" s="130">
        <f t="shared" si="3"/>
        <v>858815.65303842688</v>
      </c>
    </row>
    <row r="73" spans="1:9" x14ac:dyDescent="0.25">
      <c r="A73" s="128">
        <f t="shared" si="4"/>
        <v>46296</v>
      </c>
      <c r="B73" s="129">
        <f t="shared" si="5"/>
        <v>57</v>
      </c>
      <c r="C73" s="130">
        <f t="shared" si="6"/>
        <v>858815.65303842688</v>
      </c>
      <c r="D73" s="131">
        <f t="shared" si="0"/>
        <v>2147.0391325960672</v>
      </c>
      <c r="E73" s="131">
        <f t="shared" si="1"/>
        <v>3554.7238670181164</v>
      </c>
      <c r="F73" s="131">
        <f t="shared" si="2"/>
        <v>5701.7629996141841</v>
      </c>
      <c r="G73" s="130">
        <f t="shared" si="3"/>
        <v>855260.92917140876</v>
      </c>
    </row>
    <row r="74" spans="1:9" x14ac:dyDescent="0.25">
      <c r="A74" s="128">
        <f t="shared" si="4"/>
        <v>46327</v>
      </c>
      <c r="B74" s="129">
        <f t="shared" si="5"/>
        <v>58</v>
      </c>
      <c r="C74" s="130">
        <f t="shared" si="6"/>
        <v>855260.92917140876</v>
      </c>
      <c r="D74" s="131">
        <f t="shared" si="0"/>
        <v>2138.1523229285222</v>
      </c>
      <c r="E74" s="131">
        <f t="shared" si="1"/>
        <v>3563.6106766856615</v>
      </c>
      <c r="F74" s="131">
        <f t="shared" si="2"/>
        <v>5701.7629996141841</v>
      </c>
      <c r="G74" s="130">
        <f t="shared" si="3"/>
        <v>851697.31849472306</v>
      </c>
    </row>
    <row r="75" spans="1:9" x14ac:dyDescent="0.25">
      <c r="A75" s="128">
        <f t="shared" si="4"/>
        <v>46357</v>
      </c>
      <c r="B75" s="129">
        <f t="shared" si="5"/>
        <v>59</v>
      </c>
      <c r="C75" s="130">
        <f t="shared" si="6"/>
        <v>851697.31849472306</v>
      </c>
      <c r="D75" s="131">
        <f t="shared" si="0"/>
        <v>2129.2432962368075</v>
      </c>
      <c r="E75" s="131">
        <f t="shared" si="1"/>
        <v>3572.5197033773761</v>
      </c>
      <c r="F75" s="131">
        <f t="shared" si="2"/>
        <v>5701.7629996141841</v>
      </c>
      <c r="G75" s="130">
        <f t="shared" si="3"/>
        <v>848124.79879134567</v>
      </c>
    </row>
    <row r="76" spans="1:9" x14ac:dyDescent="0.25">
      <c r="A76" s="128">
        <f t="shared" si="4"/>
        <v>46388</v>
      </c>
      <c r="B76" s="129">
        <f t="shared" si="5"/>
        <v>60</v>
      </c>
      <c r="C76" s="130">
        <f t="shared" si="6"/>
        <v>848124.79879134567</v>
      </c>
      <c r="D76" s="131">
        <f t="shared" si="0"/>
        <v>2120.3119969783643</v>
      </c>
      <c r="E76" s="131">
        <f t="shared" si="1"/>
        <v>3581.4510026358189</v>
      </c>
      <c r="F76" s="131">
        <f t="shared" si="2"/>
        <v>5701.7629996141832</v>
      </c>
      <c r="G76" s="130">
        <f t="shared" si="3"/>
        <v>844543.3477887098</v>
      </c>
    </row>
    <row r="77" spans="1:9" x14ac:dyDescent="0.25">
      <c r="A77" s="128">
        <f t="shared" si="4"/>
        <v>46419</v>
      </c>
      <c r="B77" s="129">
        <f t="shared" si="5"/>
        <v>61</v>
      </c>
      <c r="C77" s="130">
        <f t="shared" si="6"/>
        <v>844543.3477887098</v>
      </c>
      <c r="D77" s="131">
        <f t="shared" si="0"/>
        <v>2111.3583694717745</v>
      </c>
      <c r="E77" s="131">
        <f t="shared" si="1"/>
        <v>3590.4046301424091</v>
      </c>
      <c r="F77" s="131">
        <f t="shared" si="2"/>
        <v>5701.7629996141841</v>
      </c>
      <c r="G77" s="130">
        <f t="shared" si="3"/>
        <v>840952.94315856742</v>
      </c>
    </row>
    <row r="78" spans="1:9" x14ac:dyDescent="0.25">
      <c r="A78" s="128">
        <f t="shared" si="4"/>
        <v>46447</v>
      </c>
      <c r="B78" s="129">
        <f t="shared" si="5"/>
        <v>62</v>
      </c>
      <c r="C78" s="130">
        <f t="shared" si="6"/>
        <v>840952.94315856742</v>
      </c>
      <c r="D78" s="131">
        <f t="shared" si="0"/>
        <v>2102.3823578964184</v>
      </c>
      <c r="E78" s="131">
        <f t="shared" si="1"/>
        <v>3599.3806417177648</v>
      </c>
      <c r="F78" s="131">
        <f t="shared" si="2"/>
        <v>5701.7629996141832</v>
      </c>
      <c r="G78" s="130">
        <f t="shared" si="3"/>
        <v>837353.5625168496</v>
      </c>
    </row>
    <row r="79" spans="1:9" x14ac:dyDescent="0.25">
      <c r="A79" s="128">
        <f t="shared" si="4"/>
        <v>46478</v>
      </c>
      <c r="B79" s="129">
        <f t="shared" si="5"/>
        <v>63</v>
      </c>
      <c r="C79" s="130">
        <f t="shared" si="6"/>
        <v>837353.5625168496</v>
      </c>
      <c r="D79" s="131">
        <f t="shared" si="0"/>
        <v>2093.3839062921243</v>
      </c>
      <c r="E79" s="131">
        <f t="shared" si="1"/>
        <v>3608.3790933220594</v>
      </c>
      <c r="F79" s="131">
        <f t="shared" si="2"/>
        <v>5701.7629996141841</v>
      </c>
      <c r="G79" s="130">
        <f t="shared" si="3"/>
        <v>833745.18342352752</v>
      </c>
    </row>
    <row r="80" spans="1:9" x14ac:dyDescent="0.25">
      <c r="A80" s="128">
        <f t="shared" si="4"/>
        <v>46508</v>
      </c>
      <c r="B80" s="129">
        <f t="shared" si="5"/>
        <v>64</v>
      </c>
      <c r="C80" s="130">
        <f t="shared" si="6"/>
        <v>833745.18342352752</v>
      </c>
      <c r="D80" s="131">
        <f t="shared" si="0"/>
        <v>2084.3629585588192</v>
      </c>
      <c r="E80" s="131">
        <f t="shared" si="1"/>
        <v>3617.4000410553645</v>
      </c>
      <c r="F80" s="131">
        <f t="shared" si="2"/>
        <v>5701.7629996141841</v>
      </c>
      <c r="G80" s="130">
        <f t="shared" si="3"/>
        <v>830127.78338247212</v>
      </c>
    </row>
    <row r="81" spans="1:7" x14ac:dyDescent="0.25">
      <c r="A81" s="128">
        <f t="shared" si="4"/>
        <v>46539</v>
      </c>
      <c r="B81" s="129">
        <f t="shared" si="5"/>
        <v>65</v>
      </c>
      <c r="C81" s="130">
        <f t="shared" si="6"/>
        <v>830127.78338247212</v>
      </c>
      <c r="D81" s="131">
        <f t="shared" si="0"/>
        <v>2075.3194584561811</v>
      </c>
      <c r="E81" s="131">
        <f t="shared" si="1"/>
        <v>3626.4435411580025</v>
      </c>
      <c r="F81" s="131">
        <f t="shared" si="2"/>
        <v>5701.7629996141841</v>
      </c>
      <c r="G81" s="130">
        <f t="shared" si="3"/>
        <v>826501.33984131413</v>
      </c>
    </row>
    <row r="82" spans="1:7" x14ac:dyDescent="0.25">
      <c r="A82" s="128">
        <f t="shared" si="4"/>
        <v>46569</v>
      </c>
      <c r="B82" s="129">
        <f t="shared" si="5"/>
        <v>66</v>
      </c>
      <c r="C82" s="130">
        <f t="shared" si="6"/>
        <v>826501.33984131413</v>
      </c>
      <c r="D82" s="131">
        <f t="shared" ref="D82:D145" si="7">IF(B82="","",IPMT($E$13/12,B82,$E$7,-$E$11,$E$12,0))</f>
        <v>2066.2533496032856</v>
      </c>
      <c r="E82" s="131">
        <f t="shared" ref="E82:E145" si="8">IF(B82="","",PPMT($E$13/12,B82,$E$7,-$E$11,$E$12,0))</f>
        <v>3635.509650010898</v>
      </c>
      <c r="F82" s="131">
        <f t="shared" ref="F82:F145" si="9">IF(B82="","",SUM(D82:E82))</f>
        <v>5701.7629996141841</v>
      </c>
      <c r="G82" s="130">
        <f t="shared" ref="G82:G145" si="10">IF(B82="","",SUM(C82)-SUM(E82))</f>
        <v>822865.83019130328</v>
      </c>
    </row>
    <row r="83" spans="1:7" x14ac:dyDescent="0.25">
      <c r="A83" s="128">
        <f t="shared" ref="A83:A146" si="11">IF(B83="","",EDATE(A82,1))</f>
        <v>46600</v>
      </c>
      <c r="B83" s="129">
        <f t="shared" ref="B83:B146" si="12">IF(B82="","",IF(SUM(B82)+1&lt;=$E$7,SUM(B82)+1,""))</f>
        <v>67</v>
      </c>
      <c r="C83" s="130">
        <f t="shared" ref="C83:C146" si="13">IF(B83="","",G82)</f>
        <v>822865.83019130328</v>
      </c>
      <c r="D83" s="131">
        <f t="shared" si="7"/>
        <v>2057.1645754782585</v>
      </c>
      <c r="E83" s="131">
        <f t="shared" si="8"/>
        <v>3644.5984241359251</v>
      </c>
      <c r="F83" s="131">
        <f t="shared" si="9"/>
        <v>5701.7629996141841</v>
      </c>
      <c r="G83" s="130">
        <f t="shared" si="10"/>
        <v>819221.23176716734</v>
      </c>
    </row>
    <row r="84" spans="1:7" x14ac:dyDescent="0.25">
      <c r="A84" s="128">
        <f t="shared" si="11"/>
        <v>46631</v>
      </c>
      <c r="B84" s="129">
        <f t="shared" si="12"/>
        <v>68</v>
      </c>
      <c r="C84" s="130">
        <f t="shared" si="13"/>
        <v>819221.23176716734</v>
      </c>
      <c r="D84" s="131">
        <f t="shared" si="7"/>
        <v>2048.0530794179185</v>
      </c>
      <c r="E84" s="131">
        <f t="shared" si="8"/>
        <v>3653.7099201962651</v>
      </c>
      <c r="F84" s="131">
        <f t="shared" si="9"/>
        <v>5701.7629996141841</v>
      </c>
      <c r="G84" s="130">
        <f t="shared" si="10"/>
        <v>815567.52184697113</v>
      </c>
    </row>
    <row r="85" spans="1:7" x14ac:dyDescent="0.25">
      <c r="A85" s="128">
        <f t="shared" si="11"/>
        <v>46661</v>
      </c>
      <c r="B85" s="129">
        <f t="shared" si="12"/>
        <v>69</v>
      </c>
      <c r="C85" s="130">
        <f t="shared" si="13"/>
        <v>815567.52184697113</v>
      </c>
      <c r="D85" s="131">
        <f t="shared" si="7"/>
        <v>2038.9188046174279</v>
      </c>
      <c r="E85" s="131">
        <f t="shared" si="8"/>
        <v>3662.844194996755</v>
      </c>
      <c r="F85" s="131">
        <f t="shared" si="9"/>
        <v>5701.7629996141832</v>
      </c>
      <c r="G85" s="130">
        <f t="shared" si="10"/>
        <v>811904.67765197437</v>
      </c>
    </row>
    <row r="86" spans="1:7" x14ac:dyDescent="0.25">
      <c r="A86" s="128">
        <f t="shared" si="11"/>
        <v>46692</v>
      </c>
      <c r="B86" s="129">
        <f t="shared" si="12"/>
        <v>70</v>
      </c>
      <c r="C86" s="130">
        <f t="shared" si="13"/>
        <v>811904.67765197437</v>
      </c>
      <c r="D86" s="131">
        <f t="shared" si="7"/>
        <v>2029.7616941299357</v>
      </c>
      <c r="E86" s="131">
        <f t="shared" si="8"/>
        <v>3672.0013054842466</v>
      </c>
      <c r="F86" s="131">
        <f t="shared" si="9"/>
        <v>5701.7629996141823</v>
      </c>
      <c r="G86" s="130">
        <f t="shared" si="10"/>
        <v>808232.67634649016</v>
      </c>
    </row>
    <row r="87" spans="1:7" x14ac:dyDescent="0.25">
      <c r="A87" s="128">
        <f t="shared" si="11"/>
        <v>46722</v>
      </c>
      <c r="B87" s="129">
        <f t="shared" si="12"/>
        <v>71</v>
      </c>
      <c r="C87" s="130">
        <f t="shared" si="13"/>
        <v>808232.67634649016</v>
      </c>
      <c r="D87" s="131">
        <f t="shared" si="7"/>
        <v>2020.5816908662252</v>
      </c>
      <c r="E87" s="131">
        <f t="shared" si="8"/>
        <v>3681.1813087479577</v>
      </c>
      <c r="F87" s="131">
        <f t="shared" si="9"/>
        <v>5701.7629996141832</v>
      </c>
      <c r="G87" s="130">
        <f t="shared" si="10"/>
        <v>804551.49503774219</v>
      </c>
    </row>
    <row r="88" spans="1:7" x14ac:dyDescent="0.25">
      <c r="A88" s="128">
        <f t="shared" si="11"/>
        <v>46753</v>
      </c>
      <c r="B88" s="129">
        <f t="shared" si="12"/>
        <v>72</v>
      </c>
      <c r="C88" s="130">
        <f t="shared" si="13"/>
        <v>804551.49503774219</v>
      </c>
      <c r="D88" s="131">
        <f t="shared" si="7"/>
        <v>2011.3787375943555</v>
      </c>
      <c r="E88" s="131">
        <f t="shared" si="8"/>
        <v>3690.3842620198279</v>
      </c>
      <c r="F88" s="131">
        <f t="shared" si="9"/>
        <v>5701.7629996141832</v>
      </c>
      <c r="G88" s="130">
        <f t="shared" si="10"/>
        <v>800861.11077572231</v>
      </c>
    </row>
    <row r="89" spans="1:7" x14ac:dyDescent="0.25">
      <c r="A89" s="128">
        <f t="shared" si="11"/>
        <v>46784</v>
      </c>
      <c r="B89" s="129">
        <f t="shared" si="12"/>
        <v>73</v>
      </c>
      <c r="C89" s="130">
        <f t="shared" si="13"/>
        <v>800861.11077572231</v>
      </c>
      <c r="D89" s="131">
        <f t="shared" si="7"/>
        <v>2002.152776939306</v>
      </c>
      <c r="E89" s="131">
        <f t="shared" si="8"/>
        <v>3699.6102226748771</v>
      </c>
      <c r="F89" s="131">
        <f t="shared" si="9"/>
        <v>5701.7629996141832</v>
      </c>
      <c r="G89" s="130">
        <f t="shared" si="10"/>
        <v>797161.5005530474</v>
      </c>
    </row>
    <row r="90" spans="1:7" x14ac:dyDescent="0.25">
      <c r="A90" s="128">
        <f t="shared" si="11"/>
        <v>46813</v>
      </c>
      <c r="B90" s="129">
        <f t="shared" si="12"/>
        <v>74</v>
      </c>
      <c r="C90" s="130">
        <f t="shared" si="13"/>
        <v>797161.5005530474</v>
      </c>
      <c r="D90" s="131">
        <f t="shared" si="7"/>
        <v>1992.9037513826188</v>
      </c>
      <c r="E90" s="131">
        <f t="shared" si="8"/>
        <v>3708.8592482315653</v>
      </c>
      <c r="F90" s="131">
        <f t="shared" si="9"/>
        <v>5701.7629996141841</v>
      </c>
      <c r="G90" s="130">
        <f t="shared" si="10"/>
        <v>793452.64130481589</v>
      </c>
    </row>
    <row r="91" spans="1:7" x14ac:dyDescent="0.25">
      <c r="A91" s="128">
        <f t="shared" si="11"/>
        <v>46844</v>
      </c>
      <c r="B91" s="129">
        <f t="shared" si="12"/>
        <v>75</v>
      </c>
      <c r="C91" s="130">
        <f t="shared" si="13"/>
        <v>793452.64130481589</v>
      </c>
      <c r="D91" s="131">
        <f t="shared" si="7"/>
        <v>1983.6316032620398</v>
      </c>
      <c r="E91" s="131">
        <f t="shared" si="8"/>
        <v>3718.1313963521434</v>
      </c>
      <c r="F91" s="131">
        <f t="shared" si="9"/>
        <v>5701.7629996141832</v>
      </c>
      <c r="G91" s="130">
        <f t="shared" si="10"/>
        <v>789734.50990846369</v>
      </c>
    </row>
    <row r="92" spans="1:7" x14ac:dyDescent="0.25">
      <c r="A92" s="128">
        <f t="shared" si="11"/>
        <v>46874</v>
      </c>
      <c r="B92" s="129">
        <f t="shared" si="12"/>
        <v>76</v>
      </c>
      <c r="C92" s="130">
        <f t="shared" si="13"/>
        <v>789734.50990846369</v>
      </c>
      <c r="D92" s="131">
        <f t="shared" si="7"/>
        <v>1974.3362747711597</v>
      </c>
      <c r="E92" s="131">
        <f t="shared" si="8"/>
        <v>3727.4267248430237</v>
      </c>
      <c r="F92" s="131">
        <f t="shared" si="9"/>
        <v>5701.7629996141832</v>
      </c>
      <c r="G92" s="130">
        <f t="shared" si="10"/>
        <v>786007.08318362071</v>
      </c>
    </row>
    <row r="93" spans="1:7" x14ac:dyDescent="0.25">
      <c r="A93" s="128">
        <f t="shared" si="11"/>
        <v>46905</v>
      </c>
      <c r="B93" s="129">
        <f t="shared" si="12"/>
        <v>77</v>
      </c>
      <c r="C93" s="130">
        <f t="shared" si="13"/>
        <v>786007.08318362071</v>
      </c>
      <c r="D93" s="131">
        <f t="shared" si="7"/>
        <v>1965.0177079590521</v>
      </c>
      <c r="E93" s="131">
        <f t="shared" si="8"/>
        <v>3736.745291655131</v>
      </c>
      <c r="F93" s="131">
        <f t="shared" si="9"/>
        <v>5701.7629996141832</v>
      </c>
      <c r="G93" s="130">
        <f t="shared" si="10"/>
        <v>782270.33789196552</v>
      </c>
    </row>
    <row r="94" spans="1:7" x14ac:dyDescent="0.25">
      <c r="A94" s="128">
        <f t="shared" si="11"/>
        <v>46935</v>
      </c>
      <c r="B94" s="129">
        <f t="shared" si="12"/>
        <v>78</v>
      </c>
      <c r="C94" s="130">
        <f t="shared" si="13"/>
        <v>782270.33789196552</v>
      </c>
      <c r="D94" s="131">
        <f t="shared" si="7"/>
        <v>1955.6758447299139</v>
      </c>
      <c r="E94" s="131">
        <f t="shared" si="8"/>
        <v>3746.0871548842692</v>
      </c>
      <c r="F94" s="131">
        <f t="shared" si="9"/>
        <v>5701.7629996141832</v>
      </c>
      <c r="G94" s="130">
        <f t="shared" si="10"/>
        <v>778524.25073708128</v>
      </c>
    </row>
    <row r="95" spans="1:7" x14ac:dyDescent="0.25">
      <c r="A95" s="128">
        <f t="shared" si="11"/>
        <v>46966</v>
      </c>
      <c r="B95" s="129">
        <f t="shared" si="12"/>
        <v>79</v>
      </c>
      <c r="C95" s="130">
        <f t="shared" si="13"/>
        <v>778524.25073708128</v>
      </c>
      <c r="D95" s="131">
        <f t="shared" si="7"/>
        <v>1946.3106268427036</v>
      </c>
      <c r="E95" s="131">
        <f t="shared" si="8"/>
        <v>3755.45237277148</v>
      </c>
      <c r="F95" s="131">
        <f t="shared" si="9"/>
        <v>5701.7629996141841</v>
      </c>
      <c r="G95" s="130">
        <f t="shared" si="10"/>
        <v>774768.79836430983</v>
      </c>
    </row>
    <row r="96" spans="1:7" x14ac:dyDescent="0.25">
      <c r="A96" s="128">
        <f t="shared" si="11"/>
        <v>46997</v>
      </c>
      <c r="B96" s="129">
        <f t="shared" si="12"/>
        <v>80</v>
      </c>
      <c r="C96" s="130">
        <f t="shared" si="13"/>
        <v>774768.79836430983</v>
      </c>
      <c r="D96" s="131">
        <f t="shared" si="7"/>
        <v>1936.9219959107745</v>
      </c>
      <c r="E96" s="131">
        <f t="shared" si="8"/>
        <v>3764.8410037034087</v>
      </c>
      <c r="F96" s="131">
        <f t="shared" si="9"/>
        <v>5701.7629996141832</v>
      </c>
      <c r="G96" s="130">
        <f t="shared" si="10"/>
        <v>771003.95736060641</v>
      </c>
    </row>
    <row r="97" spans="1:7" x14ac:dyDescent="0.25">
      <c r="A97" s="128">
        <f t="shared" si="11"/>
        <v>47027</v>
      </c>
      <c r="B97" s="129">
        <f t="shared" si="12"/>
        <v>81</v>
      </c>
      <c r="C97" s="130">
        <f t="shared" si="13"/>
        <v>771003.95736060641</v>
      </c>
      <c r="D97" s="131">
        <f t="shared" si="7"/>
        <v>1927.5098934015157</v>
      </c>
      <c r="E97" s="131">
        <f t="shared" si="8"/>
        <v>3774.2531062126673</v>
      </c>
      <c r="F97" s="131">
        <f t="shared" si="9"/>
        <v>5701.7629996141832</v>
      </c>
      <c r="G97" s="130">
        <f t="shared" si="10"/>
        <v>767229.7042543937</v>
      </c>
    </row>
    <row r="98" spans="1:7" x14ac:dyDescent="0.25">
      <c r="A98" s="128">
        <f t="shared" si="11"/>
        <v>47058</v>
      </c>
      <c r="B98" s="129">
        <f t="shared" si="12"/>
        <v>82</v>
      </c>
      <c r="C98" s="130">
        <f t="shared" si="13"/>
        <v>767229.7042543937</v>
      </c>
      <c r="D98" s="131">
        <f t="shared" si="7"/>
        <v>1918.0742606359845</v>
      </c>
      <c r="E98" s="131">
        <f t="shared" si="8"/>
        <v>3783.6887389781991</v>
      </c>
      <c r="F98" s="131">
        <f t="shared" si="9"/>
        <v>5701.7629996141841</v>
      </c>
      <c r="G98" s="130">
        <f t="shared" si="10"/>
        <v>763446.01551541546</v>
      </c>
    </row>
    <row r="99" spans="1:7" x14ac:dyDescent="0.25">
      <c r="A99" s="128">
        <f t="shared" si="11"/>
        <v>47088</v>
      </c>
      <c r="B99" s="129">
        <f t="shared" si="12"/>
        <v>83</v>
      </c>
      <c r="C99" s="130">
        <f t="shared" si="13"/>
        <v>763446.01551541546</v>
      </c>
      <c r="D99" s="131">
        <f t="shared" si="7"/>
        <v>1908.6150387885386</v>
      </c>
      <c r="E99" s="131">
        <f t="shared" si="8"/>
        <v>3793.1479608256441</v>
      </c>
      <c r="F99" s="131">
        <f t="shared" si="9"/>
        <v>5701.7629996141823</v>
      </c>
      <c r="G99" s="130">
        <f t="shared" si="10"/>
        <v>759652.86755458987</v>
      </c>
    </row>
    <row r="100" spans="1:7" x14ac:dyDescent="0.25">
      <c r="A100" s="128">
        <f t="shared" si="11"/>
        <v>47119</v>
      </c>
      <c r="B100" s="129">
        <f t="shared" si="12"/>
        <v>84</v>
      </c>
      <c r="C100" s="130">
        <f t="shared" si="13"/>
        <v>759652.86755458987</v>
      </c>
      <c r="D100" s="131">
        <f t="shared" si="7"/>
        <v>1899.132168886475</v>
      </c>
      <c r="E100" s="131">
        <f t="shared" si="8"/>
        <v>3802.6308307277081</v>
      </c>
      <c r="F100" s="131">
        <f t="shared" si="9"/>
        <v>5701.7629996141832</v>
      </c>
      <c r="G100" s="130">
        <f t="shared" si="10"/>
        <v>755850.23672386212</v>
      </c>
    </row>
    <row r="101" spans="1:7" x14ac:dyDescent="0.25">
      <c r="A101" s="128">
        <f t="shared" si="11"/>
        <v>47150</v>
      </c>
      <c r="B101" s="129">
        <f t="shared" si="12"/>
        <v>85</v>
      </c>
      <c r="C101" s="130">
        <f t="shared" si="13"/>
        <v>755850.23672386212</v>
      </c>
      <c r="D101" s="131">
        <f t="shared" si="7"/>
        <v>1889.6255918096556</v>
      </c>
      <c r="E101" s="131">
        <f t="shared" si="8"/>
        <v>3812.1374078045274</v>
      </c>
      <c r="F101" s="131">
        <f t="shared" si="9"/>
        <v>5701.7629996141832</v>
      </c>
      <c r="G101" s="130">
        <f t="shared" si="10"/>
        <v>752038.09931605763</v>
      </c>
    </row>
    <row r="102" spans="1:7" x14ac:dyDescent="0.25">
      <c r="A102" s="128">
        <f t="shared" si="11"/>
        <v>47178</v>
      </c>
      <c r="B102" s="129">
        <f t="shared" si="12"/>
        <v>86</v>
      </c>
      <c r="C102" s="130">
        <f t="shared" si="13"/>
        <v>752038.09931605763</v>
      </c>
      <c r="D102" s="131">
        <f t="shared" si="7"/>
        <v>1880.0952482901444</v>
      </c>
      <c r="E102" s="131">
        <f t="shared" si="8"/>
        <v>3821.6677513240388</v>
      </c>
      <c r="F102" s="131">
        <f t="shared" si="9"/>
        <v>5701.7629996141832</v>
      </c>
      <c r="G102" s="130">
        <f t="shared" si="10"/>
        <v>748216.43156473362</v>
      </c>
    </row>
    <row r="103" spans="1:7" x14ac:dyDescent="0.25">
      <c r="A103" s="128">
        <f t="shared" si="11"/>
        <v>47209</v>
      </c>
      <c r="B103" s="129">
        <f t="shared" si="12"/>
        <v>87</v>
      </c>
      <c r="C103" s="130">
        <f t="shared" si="13"/>
        <v>748216.43156473362</v>
      </c>
      <c r="D103" s="131">
        <f t="shared" si="7"/>
        <v>1870.5410789118341</v>
      </c>
      <c r="E103" s="131">
        <f t="shared" si="8"/>
        <v>3831.2219207023491</v>
      </c>
      <c r="F103" s="131">
        <f t="shared" si="9"/>
        <v>5701.7629996141832</v>
      </c>
      <c r="G103" s="130">
        <f t="shared" si="10"/>
        <v>744385.20964403125</v>
      </c>
    </row>
    <row r="104" spans="1:7" x14ac:dyDescent="0.25">
      <c r="A104" s="128">
        <f t="shared" si="11"/>
        <v>47239</v>
      </c>
      <c r="B104" s="129">
        <f t="shared" si="12"/>
        <v>88</v>
      </c>
      <c r="C104" s="130">
        <f t="shared" si="13"/>
        <v>744385.20964403125</v>
      </c>
      <c r="D104" s="131">
        <f t="shared" si="7"/>
        <v>1860.9630241100785</v>
      </c>
      <c r="E104" s="131">
        <f t="shared" si="8"/>
        <v>3840.7999755041051</v>
      </c>
      <c r="F104" s="131">
        <f t="shared" si="9"/>
        <v>5701.7629996141841</v>
      </c>
      <c r="G104" s="130">
        <f t="shared" si="10"/>
        <v>740544.40966852719</v>
      </c>
    </row>
    <row r="105" spans="1:7" x14ac:dyDescent="0.25">
      <c r="A105" s="128">
        <f t="shared" si="11"/>
        <v>47270</v>
      </c>
      <c r="B105" s="129">
        <f t="shared" si="12"/>
        <v>89</v>
      </c>
      <c r="C105" s="130">
        <f t="shared" si="13"/>
        <v>740544.40966852719</v>
      </c>
      <c r="D105" s="131">
        <f t="shared" si="7"/>
        <v>1851.3610241713179</v>
      </c>
      <c r="E105" s="131">
        <f t="shared" si="8"/>
        <v>3850.401975442865</v>
      </c>
      <c r="F105" s="131">
        <f t="shared" si="9"/>
        <v>5701.7629996141832</v>
      </c>
      <c r="G105" s="130">
        <f t="shared" si="10"/>
        <v>736694.00769308431</v>
      </c>
    </row>
    <row r="106" spans="1:7" x14ac:dyDescent="0.25">
      <c r="A106" s="128">
        <f t="shared" si="11"/>
        <v>47300</v>
      </c>
      <c r="B106" s="129">
        <f t="shared" si="12"/>
        <v>90</v>
      </c>
      <c r="C106" s="130">
        <f t="shared" si="13"/>
        <v>736694.00769308431</v>
      </c>
      <c r="D106" s="131">
        <f t="shared" si="7"/>
        <v>1841.7350192327108</v>
      </c>
      <c r="E106" s="131">
        <f t="shared" si="8"/>
        <v>3860.0279803814728</v>
      </c>
      <c r="F106" s="131">
        <f t="shared" si="9"/>
        <v>5701.7629996141841</v>
      </c>
      <c r="G106" s="130">
        <f t="shared" si="10"/>
        <v>732833.9797127028</v>
      </c>
    </row>
    <row r="107" spans="1:7" x14ac:dyDescent="0.25">
      <c r="A107" s="128">
        <f t="shared" si="11"/>
        <v>47331</v>
      </c>
      <c r="B107" s="129">
        <f t="shared" si="12"/>
        <v>91</v>
      </c>
      <c r="C107" s="130">
        <f t="shared" si="13"/>
        <v>732833.9797127028</v>
      </c>
      <c r="D107" s="131">
        <f t="shared" si="7"/>
        <v>1832.084949281757</v>
      </c>
      <c r="E107" s="131">
        <f t="shared" si="8"/>
        <v>3869.6780503324258</v>
      </c>
      <c r="F107" s="131">
        <f t="shared" si="9"/>
        <v>5701.7629996141823</v>
      </c>
      <c r="G107" s="130">
        <f t="shared" si="10"/>
        <v>728964.30166237033</v>
      </c>
    </row>
    <row r="108" spans="1:7" x14ac:dyDescent="0.25">
      <c r="A108" s="128">
        <f t="shared" si="11"/>
        <v>47362</v>
      </c>
      <c r="B108" s="129">
        <f t="shared" si="12"/>
        <v>92</v>
      </c>
      <c r="C108" s="130">
        <f t="shared" si="13"/>
        <v>728964.30166237033</v>
      </c>
      <c r="D108" s="131">
        <f t="shared" si="7"/>
        <v>1822.410754155926</v>
      </c>
      <c r="E108" s="131">
        <f t="shared" si="8"/>
        <v>3879.3522454582576</v>
      </c>
      <c r="F108" s="131">
        <f t="shared" si="9"/>
        <v>5701.7629996141841</v>
      </c>
      <c r="G108" s="130">
        <f t="shared" si="10"/>
        <v>725084.94941691204</v>
      </c>
    </row>
    <row r="109" spans="1:7" x14ac:dyDescent="0.25">
      <c r="A109" s="128">
        <f t="shared" si="11"/>
        <v>47392</v>
      </c>
      <c r="B109" s="129">
        <f t="shared" si="12"/>
        <v>93</v>
      </c>
      <c r="C109" s="130">
        <f t="shared" si="13"/>
        <v>725084.94941691204</v>
      </c>
      <c r="D109" s="131">
        <f t="shared" si="7"/>
        <v>1812.7123735422804</v>
      </c>
      <c r="E109" s="131">
        <f t="shared" si="8"/>
        <v>3889.050626071903</v>
      </c>
      <c r="F109" s="131">
        <f t="shared" si="9"/>
        <v>5701.7629996141832</v>
      </c>
      <c r="G109" s="130">
        <f t="shared" si="10"/>
        <v>721195.89879084018</v>
      </c>
    </row>
    <row r="110" spans="1:7" x14ac:dyDescent="0.25">
      <c r="A110" s="128">
        <f t="shared" si="11"/>
        <v>47423</v>
      </c>
      <c r="B110" s="129">
        <f t="shared" si="12"/>
        <v>94</v>
      </c>
      <c r="C110" s="130">
        <f t="shared" si="13"/>
        <v>721195.89879084018</v>
      </c>
      <c r="D110" s="131">
        <f t="shared" si="7"/>
        <v>1802.9897469771004</v>
      </c>
      <c r="E110" s="131">
        <f t="shared" si="8"/>
        <v>3898.7732526370824</v>
      </c>
      <c r="F110" s="131">
        <f t="shared" si="9"/>
        <v>5701.7629996141823</v>
      </c>
      <c r="G110" s="130">
        <f t="shared" si="10"/>
        <v>717297.12553820305</v>
      </c>
    </row>
    <row r="111" spans="1:7" x14ac:dyDescent="0.25">
      <c r="A111" s="128">
        <f t="shared" si="11"/>
        <v>47453</v>
      </c>
      <c r="B111" s="129">
        <f t="shared" si="12"/>
        <v>95</v>
      </c>
      <c r="C111" s="130">
        <f t="shared" si="13"/>
        <v>717297.12553820305</v>
      </c>
      <c r="D111" s="131">
        <f t="shared" si="7"/>
        <v>1793.2428138455082</v>
      </c>
      <c r="E111" s="131">
        <f t="shared" si="8"/>
        <v>3908.5201857686752</v>
      </c>
      <c r="F111" s="131">
        <f t="shared" si="9"/>
        <v>5701.7629996141832</v>
      </c>
      <c r="G111" s="130">
        <f t="shared" si="10"/>
        <v>713388.60535243433</v>
      </c>
    </row>
    <row r="112" spans="1:7" x14ac:dyDescent="0.25">
      <c r="A112" s="128">
        <f t="shared" si="11"/>
        <v>47484</v>
      </c>
      <c r="B112" s="129">
        <f t="shared" si="12"/>
        <v>96</v>
      </c>
      <c r="C112" s="130">
        <f t="shared" si="13"/>
        <v>713388.60535243433</v>
      </c>
      <c r="D112" s="131">
        <f t="shared" si="7"/>
        <v>1783.4715133810862</v>
      </c>
      <c r="E112" s="131">
        <f t="shared" si="8"/>
        <v>3918.2914862330967</v>
      </c>
      <c r="F112" s="131">
        <f t="shared" si="9"/>
        <v>5701.7629996141832</v>
      </c>
      <c r="G112" s="130">
        <f t="shared" si="10"/>
        <v>709470.31386620121</v>
      </c>
    </row>
    <row r="113" spans="1:7" x14ac:dyDescent="0.25">
      <c r="A113" s="128">
        <f t="shared" si="11"/>
        <v>47515</v>
      </c>
      <c r="B113" s="129">
        <f t="shared" si="12"/>
        <v>97</v>
      </c>
      <c r="C113" s="130">
        <f t="shared" si="13"/>
        <v>709470.31386620121</v>
      </c>
      <c r="D113" s="131">
        <f t="shared" si="7"/>
        <v>1773.6757846655037</v>
      </c>
      <c r="E113" s="131">
        <f t="shared" si="8"/>
        <v>3928.08721494868</v>
      </c>
      <c r="F113" s="131">
        <f t="shared" si="9"/>
        <v>5701.7629996141841</v>
      </c>
      <c r="G113" s="130">
        <f t="shared" si="10"/>
        <v>705542.22665125248</v>
      </c>
    </row>
    <row r="114" spans="1:7" x14ac:dyDescent="0.25">
      <c r="A114" s="128">
        <f t="shared" si="11"/>
        <v>47543</v>
      </c>
      <c r="B114" s="129">
        <f t="shared" si="12"/>
        <v>98</v>
      </c>
      <c r="C114" s="130">
        <f t="shared" si="13"/>
        <v>705542.22665125248</v>
      </c>
      <c r="D114" s="131">
        <f t="shared" si="7"/>
        <v>1763.855566628132</v>
      </c>
      <c r="E114" s="131">
        <f t="shared" si="8"/>
        <v>3937.9074329860514</v>
      </c>
      <c r="F114" s="131">
        <f t="shared" si="9"/>
        <v>5701.7629996141832</v>
      </c>
      <c r="G114" s="130">
        <f t="shared" si="10"/>
        <v>701604.31921826641</v>
      </c>
    </row>
    <row r="115" spans="1:7" x14ac:dyDescent="0.25">
      <c r="A115" s="128">
        <f t="shared" si="11"/>
        <v>47574</v>
      </c>
      <c r="B115" s="129">
        <f t="shared" si="12"/>
        <v>99</v>
      </c>
      <c r="C115" s="130">
        <f t="shared" si="13"/>
        <v>701604.31921826641</v>
      </c>
      <c r="D115" s="131">
        <f t="shared" si="7"/>
        <v>1754.0107980456667</v>
      </c>
      <c r="E115" s="131">
        <f t="shared" si="8"/>
        <v>3947.7522015685163</v>
      </c>
      <c r="F115" s="131">
        <f t="shared" si="9"/>
        <v>5701.7629996141832</v>
      </c>
      <c r="G115" s="130">
        <f t="shared" si="10"/>
        <v>697656.56701669784</v>
      </c>
    </row>
    <row r="116" spans="1:7" x14ac:dyDescent="0.25">
      <c r="A116" s="128">
        <f t="shared" si="11"/>
        <v>47604</v>
      </c>
      <c r="B116" s="129">
        <f t="shared" si="12"/>
        <v>100</v>
      </c>
      <c r="C116" s="130">
        <f t="shared" si="13"/>
        <v>697656.56701669784</v>
      </c>
      <c r="D116" s="131">
        <f t="shared" si="7"/>
        <v>1744.1414175417451</v>
      </c>
      <c r="E116" s="131">
        <f t="shared" si="8"/>
        <v>3957.6215820724378</v>
      </c>
      <c r="F116" s="131">
        <f t="shared" si="9"/>
        <v>5701.7629996141832</v>
      </c>
      <c r="G116" s="130">
        <f t="shared" si="10"/>
        <v>693698.94543462538</v>
      </c>
    </row>
    <row r="117" spans="1:7" x14ac:dyDescent="0.25">
      <c r="A117" s="128">
        <f t="shared" si="11"/>
        <v>47635</v>
      </c>
      <c r="B117" s="129">
        <f t="shared" si="12"/>
        <v>101</v>
      </c>
      <c r="C117" s="130">
        <f t="shared" si="13"/>
        <v>693698.94543462538</v>
      </c>
      <c r="D117" s="131">
        <f t="shared" si="7"/>
        <v>1734.2473635865645</v>
      </c>
      <c r="E117" s="131">
        <f t="shared" si="8"/>
        <v>3967.5156360276192</v>
      </c>
      <c r="F117" s="131">
        <f t="shared" si="9"/>
        <v>5701.7629996141841</v>
      </c>
      <c r="G117" s="130">
        <f t="shared" si="10"/>
        <v>689731.4297985977</v>
      </c>
    </row>
    <row r="118" spans="1:7" x14ac:dyDescent="0.25">
      <c r="A118" s="128">
        <f t="shared" si="11"/>
        <v>47665</v>
      </c>
      <c r="B118" s="129">
        <f t="shared" si="12"/>
        <v>102</v>
      </c>
      <c r="C118" s="130">
        <f t="shared" si="13"/>
        <v>689731.4297985977</v>
      </c>
      <c r="D118" s="131">
        <f t="shared" si="7"/>
        <v>1724.3285744964955</v>
      </c>
      <c r="E118" s="131">
        <f t="shared" si="8"/>
        <v>3977.4344251176881</v>
      </c>
      <c r="F118" s="131">
        <f t="shared" si="9"/>
        <v>5701.7629996141841</v>
      </c>
      <c r="G118" s="130">
        <f t="shared" si="10"/>
        <v>685753.99537348002</v>
      </c>
    </row>
    <row r="119" spans="1:7" x14ac:dyDescent="0.25">
      <c r="A119" s="128">
        <f t="shared" si="11"/>
        <v>47696</v>
      </c>
      <c r="B119" s="129">
        <f t="shared" si="12"/>
        <v>103</v>
      </c>
      <c r="C119" s="130">
        <f t="shared" si="13"/>
        <v>685753.99537348002</v>
      </c>
      <c r="D119" s="131">
        <f t="shared" si="7"/>
        <v>1714.384988433701</v>
      </c>
      <c r="E119" s="131">
        <f t="shared" si="8"/>
        <v>3987.3780111804822</v>
      </c>
      <c r="F119" s="131">
        <f t="shared" si="9"/>
        <v>5701.7629996141832</v>
      </c>
      <c r="G119" s="130">
        <f t="shared" si="10"/>
        <v>681766.61736229958</v>
      </c>
    </row>
    <row r="120" spans="1:7" x14ac:dyDescent="0.25">
      <c r="A120" s="128">
        <f t="shared" si="11"/>
        <v>47727</v>
      </c>
      <c r="B120" s="129">
        <f t="shared" si="12"/>
        <v>104</v>
      </c>
      <c r="C120" s="130">
        <f t="shared" si="13"/>
        <v>681766.61736229958</v>
      </c>
      <c r="D120" s="131">
        <f t="shared" si="7"/>
        <v>1704.4165434057502</v>
      </c>
      <c r="E120" s="131">
        <f t="shared" si="8"/>
        <v>3997.3464562084337</v>
      </c>
      <c r="F120" s="131">
        <f t="shared" si="9"/>
        <v>5701.7629996141841</v>
      </c>
      <c r="G120" s="130">
        <f t="shared" si="10"/>
        <v>677769.2709060912</v>
      </c>
    </row>
    <row r="121" spans="1:7" x14ac:dyDescent="0.25">
      <c r="A121" s="128">
        <f t="shared" si="11"/>
        <v>47757</v>
      </c>
      <c r="B121" s="129">
        <f t="shared" si="12"/>
        <v>105</v>
      </c>
      <c r="C121" s="130">
        <f t="shared" si="13"/>
        <v>677769.2709060912</v>
      </c>
      <c r="D121" s="131">
        <f t="shared" si="7"/>
        <v>1694.423177265229</v>
      </c>
      <c r="E121" s="131">
        <f t="shared" si="8"/>
        <v>4007.3398223489548</v>
      </c>
      <c r="F121" s="131">
        <f t="shared" si="9"/>
        <v>5701.7629996141841</v>
      </c>
      <c r="G121" s="130">
        <f t="shared" si="10"/>
        <v>673761.9310837423</v>
      </c>
    </row>
    <row r="122" spans="1:7" x14ac:dyDescent="0.25">
      <c r="A122" s="128">
        <f t="shared" si="11"/>
        <v>47788</v>
      </c>
      <c r="B122" s="129">
        <f t="shared" si="12"/>
        <v>106</v>
      </c>
      <c r="C122" s="130">
        <f t="shared" si="13"/>
        <v>673761.9310837423</v>
      </c>
      <c r="D122" s="131">
        <f t="shared" si="7"/>
        <v>1684.4048277093564</v>
      </c>
      <c r="E122" s="131">
        <f t="shared" si="8"/>
        <v>4017.358171904827</v>
      </c>
      <c r="F122" s="131">
        <f t="shared" si="9"/>
        <v>5701.7629996141832</v>
      </c>
      <c r="G122" s="130">
        <f t="shared" si="10"/>
        <v>669744.57291183749</v>
      </c>
    </row>
    <row r="123" spans="1:7" x14ac:dyDescent="0.25">
      <c r="A123" s="128">
        <f t="shared" si="11"/>
        <v>47818</v>
      </c>
      <c r="B123" s="129">
        <f t="shared" si="12"/>
        <v>107</v>
      </c>
      <c r="C123" s="130">
        <f t="shared" si="13"/>
        <v>669744.57291183749</v>
      </c>
      <c r="D123" s="131">
        <f t="shared" si="7"/>
        <v>1674.3614322795943</v>
      </c>
      <c r="E123" s="131">
        <f t="shared" si="8"/>
        <v>4027.4015673345889</v>
      </c>
      <c r="F123" s="131">
        <f t="shared" si="9"/>
        <v>5701.7629996141832</v>
      </c>
      <c r="G123" s="130">
        <f t="shared" si="10"/>
        <v>665717.17134450295</v>
      </c>
    </row>
    <row r="124" spans="1:7" x14ac:dyDescent="0.25">
      <c r="A124" s="128">
        <f t="shared" si="11"/>
        <v>47849</v>
      </c>
      <c r="B124" s="129">
        <f t="shared" si="12"/>
        <v>108</v>
      </c>
      <c r="C124" s="130">
        <f t="shared" si="13"/>
        <v>665717.17134450295</v>
      </c>
      <c r="D124" s="131">
        <f t="shared" si="7"/>
        <v>1664.292928361258</v>
      </c>
      <c r="E124" s="131">
        <f t="shared" si="8"/>
        <v>4037.4700712529257</v>
      </c>
      <c r="F124" s="131">
        <f t="shared" si="9"/>
        <v>5701.7629996141841</v>
      </c>
      <c r="G124" s="130">
        <f t="shared" si="10"/>
        <v>661679.70127325004</v>
      </c>
    </row>
    <row r="125" spans="1:7" x14ac:dyDescent="0.25">
      <c r="A125" s="128">
        <f t="shared" si="11"/>
        <v>47880</v>
      </c>
      <c r="B125" s="129">
        <f t="shared" si="12"/>
        <v>109</v>
      </c>
      <c r="C125" s="130">
        <f t="shared" si="13"/>
        <v>661679.70127325004</v>
      </c>
      <c r="D125" s="131">
        <f t="shared" si="7"/>
        <v>1654.1992531831254</v>
      </c>
      <c r="E125" s="131">
        <f t="shared" si="8"/>
        <v>4047.5637464310571</v>
      </c>
      <c r="F125" s="131">
        <f t="shared" si="9"/>
        <v>5701.7629996141823</v>
      </c>
      <c r="G125" s="130">
        <f t="shared" si="10"/>
        <v>657632.13752681902</v>
      </c>
    </row>
    <row r="126" spans="1:7" x14ac:dyDescent="0.25">
      <c r="A126" s="128">
        <f t="shared" si="11"/>
        <v>47908</v>
      </c>
      <c r="B126" s="129">
        <f t="shared" si="12"/>
        <v>110</v>
      </c>
      <c r="C126" s="130">
        <f t="shared" si="13"/>
        <v>657632.13752681902</v>
      </c>
      <c r="D126" s="131">
        <f t="shared" si="7"/>
        <v>1644.0803438170478</v>
      </c>
      <c r="E126" s="131">
        <f t="shared" si="8"/>
        <v>4057.6826557971353</v>
      </c>
      <c r="F126" s="131">
        <f t="shared" si="9"/>
        <v>5701.7629996141832</v>
      </c>
      <c r="G126" s="130">
        <f t="shared" si="10"/>
        <v>653574.45487102191</v>
      </c>
    </row>
    <row r="127" spans="1:7" x14ac:dyDescent="0.25">
      <c r="A127" s="128">
        <f t="shared" si="11"/>
        <v>47939</v>
      </c>
      <c r="B127" s="129">
        <f t="shared" si="12"/>
        <v>111</v>
      </c>
      <c r="C127" s="130">
        <f t="shared" si="13"/>
        <v>653574.45487102191</v>
      </c>
      <c r="D127" s="131">
        <f t="shared" si="7"/>
        <v>1633.9361371775551</v>
      </c>
      <c r="E127" s="131">
        <f t="shared" si="8"/>
        <v>4067.8268624366278</v>
      </c>
      <c r="F127" s="131">
        <f t="shared" si="9"/>
        <v>5701.7629996141832</v>
      </c>
      <c r="G127" s="130">
        <f t="shared" si="10"/>
        <v>649506.62800858531</v>
      </c>
    </row>
    <row r="128" spans="1:7" x14ac:dyDescent="0.25">
      <c r="A128" s="128">
        <f t="shared" si="11"/>
        <v>47969</v>
      </c>
      <c r="B128" s="129">
        <f t="shared" si="12"/>
        <v>112</v>
      </c>
      <c r="C128" s="130">
        <f t="shared" si="13"/>
        <v>649506.62800858531</v>
      </c>
      <c r="D128" s="131">
        <f t="shared" si="7"/>
        <v>1623.7665700214636</v>
      </c>
      <c r="E128" s="131">
        <f t="shared" si="8"/>
        <v>4077.9964295927198</v>
      </c>
      <c r="F128" s="131">
        <f t="shared" si="9"/>
        <v>5701.7629996141832</v>
      </c>
      <c r="G128" s="130">
        <f t="shared" si="10"/>
        <v>645428.63157899259</v>
      </c>
    </row>
    <row r="129" spans="1:7" x14ac:dyDescent="0.25">
      <c r="A129" s="128">
        <f t="shared" si="11"/>
        <v>48000</v>
      </c>
      <c r="B129" s="129">
        <f t="shared" si="12"/>
        <v>113</v>
      </c>
      <c r="C129" s="130">
        <f t="shared" si="13"/>
        <v>645428.63157899259</v>
      </c>
      <c r="D129" s="131">
        <f t="shared" si="7"/>
        <v>1613.5715789474818</v>
      </c>
      <c r="E129" s="131">
        <f t="shared" si="8"/>
        <v>4088.191420666702</v>
      </c>
      <c r="F129" s="131">
        <f t="shared" si="9"/>
        <v>5701.7629996141841</v>
      </c>
      <c r="G129" s="130">
        <f t="shared" si="10"/>
        <v>641340.44015832583</v>
      </c>
    </row>
    <row r="130" spans="1:7" x14ac:dyDescent="0.25">
      <c r="A130" s="128">
        <f t="shared" si="11"/>
        <v>48030</v>
      </c>
      <c r="B130" s="129">
        <f t="shared" si="12"/>
        <v>114</v>
      </c>
      <c r="C130" s="130">
        <f t="shared" si="13"/>
        <v>641340.44015832583</v>
      </c>
      <c r="D130" s="131">
        <f t="shared" si="7"/>
        <v>1603.3511003958151</v>
      </c>
      <c r="E130" s="131">
        <f t="shared" si="8"/>
        <v>4098.4118992183685</v>
      </c>
      <c r="F130" s="131">
        <f t="shared" si="9"/>
        <v>5701.7629996141841</v>
      </c>
      <c r="G130" s="130">
        <f t="shared" si="10"/>
        <v>637242.02825910749</v>
      </c>
    </row>
    <row r="131" spans="1:7" x14ac:dyDescent="0.25">
      <c r="A131" s="128">
        <f t="shared" si="11"/>
        <v>48061</v>
      </c>
      <c r="B131" s="129">
        <f t="shared" si="12"/>
        <v>115</v>
      </c>
      <c r="C131" s="130">
        <f t="shared" si="13"/>
        <v>637242.02825910749</v>
      </c>
      <c r="D131" s="131">
        <f t="shared" si="7"/>
        <v>1593.105070647769</v>
      </c>
      <c r="E131" s="131">
        <f t="shared" si="8"/>
        <v>4108.6579289664141</v>
      </c>
      <c r="F131" s="131">
        <f t="shared" si="9"/>
        <v>5701.7629996141832</v>
      </c>
      <c r="G131" s="130">
        <f t="shared" si="10"/>
        <v>633133.37033014104</v>
      </c>
    </row>
    <row r="132" spans="1:7" x14ac:dyDescent="0.25">
      <c r="A132" s="128">
        <f t="shared" si="11"/>
        <v>48092</v>
      </c>
      <c r="B132" s="129">
        <f t="shared" si="12"/>
        <v>116</v>
      </c>
      <c r="C132" s="130">
        <f t="shared" si="13"/>
        <v>633133.37033014104</v>
      </c>
      <c r="D132" s="131">
        <f t="shared" si="7"/>
        <v>1582.8334258253533</v>
      </c>
      <c r="E132" s="131">
        <f t="shared" si="8"/>
        <v>4118.9295737888306</v>
      </c>
      <c r="F132" s="131">
        <f t="shared" si="9"/>
        <v>5701.7629996141841</v>
      </c>
      <c r="G132" s="130">
        <f t="shared" si="10"/>
        <v>629014.44075635227</v>
      </c>
    </row>
    <row r="133" spans="1:7" x14ac:dyDescent="0.25">
      <c r="A133" s="128">
        <f t="shared" si="11"/>
        <v>48122</v>
      </c>
      <c r="B133" s="129">
        <f t="shared" si="12"/>
        <v>117</v>
      </c>
      <c r="C133" s="130">
        <f t="shared" si="13"/>
        <v>629014.44075635227</v>
      </c>
      <c r="D133" s="131">
        <f t="shared" si="7"/>
        <v>1572.5361018908809</v>
      </c>
      <c r="E133" s="131">
        <f t="shared" si="8"/>
        <v>4129.2268977233025</v>
      </c>
      <c r="F133" s="131">
        <f t="shared" si="9"/>
        <v>5701.7629996141832</v>
      </c>
      <c r="G133" s="130">
        <f t="shared" si="10"/>
        <v>624885.21385862899</v>
      </c>
    </row>
    <row r="134" spans="1:7" x14ac:dyDescent="0.25">
      <c r="A134" s="128">
        <f t="shared" si="11"/>
        <v>48153</v>
      </c>
      <c r="B134" s="129">
        <f t="shared" si="12"/>
        <v>118</v>
      </c>
      <c r="C134" s="130">
        <f t="shared" si="13"/>
        <v>624885.21385862899</v>
      </c>
      <c r="D134" s="131">
        <f t="shared" si="7"/>
        <v>1562.2130346465726</v>
      </c>
      <c r="E134" s="131">
        <f t="shared" si="8"/>
        <v>4139.5499649676103</v>
      </c>
      <c r="F134" s="131">
        <f t="shared" si="9"/>
        <v>5701.7629996141832</v>
      </c>
      <c r="G134" s="130">
        <f t="shared" si="10"/>
        <v>620745.66389366135</v>
      </c>
    </row>
    <row r="135" spans="1:7" x14ac:dyDescent="0.25">
      <c r="A135" s="128">
        <f t="shared" si="11"/>
        <v>48183</v>
      </c>
      <c r="B135" s="129">
        <f t="shared" si="12"/>
        <v>119</v>
      </c>
      <c r="C135" s="130">
        <f t="shared" si="13"/>
        <v>620745.66389366135</v>
      </c>
      <c r="D135" s="131">
        <f t="shared" si="7"/>
        <v>1551.8641597341536</v>
      </c>
      <c r="E135" s="131">
        <f t="shared" si="8"/>
        <v>4149.8988398800293</v>
      </c>
      <c r="F135" s="131">
        <f t="shared" si="9"/>
        <v>5701.7629996141832</v>
      </c>
      <c r="G135" s="130">
        <f t="shared" si="10"/>
        <v>616595.76505378133</v>
      </c>
    </row>
    <row r="136" spans="1:7" x14ac:dyDescent="0.25">
      <c r="A136" s="128">
        <f t="shared" si="11"/>
        <v>48214</v>
      </c>
      <c r="B136" s="129">
        <f t="shared" si="12"/>
        <v>120</v>
      </c>
      <c r="C136" s="130">
        <f t="shared" si="13"/>
        <v>616595.76505378133</v>
      </c>
      <c r="D136" s="131">
        <f t="shared" si="7"/>
        <v>1541.4894126344534</v>
      </c>
      <c r="E136" s="131">
        <f t="shared" si="8"/>
        <v>4160.2735869797298</v>
      </c>
      <c r="F136" s="131">
        <f t="shared" si="9"/>
        <v>5701.7629996141832</v>
      </c>
      <c r="G136" s="130">
        <f t="shared" si="10"/>
        <v>612435.49146680161</v>
      </c>
    </row>
    <row r="137" spans="1:7" x14ac:dyDescent="0.25">
      <c r="A137" s="128">
        <f t="shared" si="11"/>
        <v>48245</v>
      </c>
      <c r="B137" s="129">
        <f t="shared" si="12"/>
        <v>121</v>
      </c>
      <c r="C137" s="130">
        <f t="shared" si="13"/>
        <v>612435.49146680161</v>
      </c>
      <c r="D137" s="131">
        <f t="shared" si="7"/>
        <v>1531.088728667004</v>
      </c>
      <c r="E137" s="131">
        <f t="shared" si="8"/>
        <v>4170.6742709471791</v>
      </c>
      <c r="F137" s="131">
        <f t="shared" si="9"/>
        <v>5701.7629996141832</v>
      </c>
      <c r="G137" s="130">
        <f t="shared" si="10"/>
        <v>608264.81719585438</v>
      </c>
    </row>
    <row r="138" spans="1:7" x14ac:dyDescent="0.25">
      <c r="A138" s="128">
        <f t="shared" si="11"/>
        <v>48274</v>
      </c>
      <c r="B138" s="129">
        <f t="shared" si="12"/>
        <v>122</v>
      </c>
      <c r="C138" s="130">
        <f t="shared" si="13"/>
        <v>608264.81719585438</v>
      </c>
      <c r="D138" s="131">
        <f t="shared" si="7"/>
        <v>1520.6620429896363</v>
      </c>
      <c r="E138" s="131">
        <f t="shared" si="8"/>
        <v>4181.1009566245475</v>
      </c>
      <c r="F138" s="131">
        <f t="shared" si="9"/>
        <v>5701.7629996141841</v>
      </c>
      <c r="G138" s="130">
        <f t="shared" si="10"/>
        <v>604083.71623922989</v>
      </c>
    </row>
    <row r="139" spans="1:7" x14ac:dyDescent="0.25">
      <c r="A139" s="128">
        <f t="shared" si="11"/>
        <v>48305</v>
      </c>
      <c r="B139" s="129">
        <f t="shared" si="12"/>
        <v>123</v>
      </c>
      <c r="C139" s="130">
        <f t="shared" si="13"/>
        <v>604083.71623922989</v>
      </c>
      <c r="D139" s="131">
        <f t="shared" si="7"/>
        <v>1510.2092905980751</v>
      </c>
      <c r="E139" s="131">
        <f t="shared" si="8"/>
        <v>4191.5537090161079</v>
      </c>
      <c r="F139" s="131">
        <f t="shared" si="9"/>
        <v>5701.7629996141832</v>
      </c>
      <c r="G139" s="130">
        <f t="shared" si="10"/>
        <v>599892.16253021383</v>
      </c>
    </row>
    <row r="140" spans="1:7" x14ac:dyDescent="0.25">
      <c r="A140" s="128">
        <f t="shared" si="11"/>
        <v>48335</v>
      </c>
      <c r="B140" s="129">
        <f t="shared" si="12"/>
        <v>124</v>
      </c>
      <c r="C140" s="130">
        <f t="shared" si="13"/>
        <v>599892.16253021383</v>
      </c>
      <c r="D140" s="131">
        <f t="shared" si="7"/>
        <v>1499.7304063255347</v>
      </c>
      <c r="E140" s="131">
        <f t="shared" si="8"/>
        <v>4202.032593288649</v>
      </c>
      <c r="F140" s="131">
        <f t="shared" si="9"/>
        <v>5701.7629996141841</v>
      </c>
      <c r="G140" s="130">
        <f t="shared" si="10"/>
        <v>595690.12993692514</v>
      </c>
    </row>
    <row r="141" spans="1:7" x14ac:dyDescent="0.25">
      <c r="A141" s="128">
        <f t="shared" si="11"/>
        <v>48366</v>
      </c>
      <c r="B141" s="129">
        <f t="shared" si="12"/>
        <v>125</v>
      </c>
      <c r="C141" s="130">
        <f t="shared" si="13"/>
        <v>595690.12993692514</v>
      </c>
      <c r="D141" s="131">
        <f t="shared" si="7"/>
        <v>1489.2253248423131</v>
      </c>
      <c r="E141" s="131">
        <f t="shared" si="8"/>
        <v>4212.5376747718701</v>
      </c>
      <c r="F141" s="131">
        <f t="shared" si="9"/>
        <v>5701.7629996141832</v>
      </c>
      <c r="G141" s="130">
        <f t="shared" si="10"/>
        <v>591477.59226215328</v>
      </c>
    </row>
    <row r="142" spans="1:7" x14ac:dyDescent="0.25">
      <c r="A142" s="128">
        <f t="shared" si="11"/>
        <v>48396</v>
      </c>
      <c r="B142" s="129">
        <f t="shared" si="12"/>
        <v>126</v>
      </c>
      <c r="C142" s="130">
        <f t="shared" si="13"/>
        <v>591477.59226215328</v>
      </c>
      <c r="D142" s="131">
        <f t="shared" si="7"/>
        <v>1478.6939806553835</v>
      </c>
      <c r="E142" s="131">
        <f t="shared" si="8"/>
        <v>4223.0690189588004</v>
      </c>
      <c r="F142" s="131">
        <f t="shared" si="9"/>
        <v>5701.7629996141841</v>
      </c>
      <c r="G142" s="130">
        <f t="shared" si="10"/>
        <v>587254.52324319445</v>
      </c>
    </row>
    <row r="143" spans="1:7" x14ac:dyDescent="0.25">
      <c r="A143" s="128">
        <f t="shared" si="11"/>
        <v>48427</v>
      </c>
      <c r="B143" s="129">
        <f t="shared" si="12"/>
        <v>127</v>
      </c>
      <c r="C143" s="130">
        <f t="shared" si="13"/>
        <v>587254.52324319445</v>
      </c>
      <c r="D143" s="131">
        <f t="shared" si="7"/>
        <v>1468.1363081079865</v>
      </c>
      <c r="E143" s="131">
        <f t="shared" si="8"/>
        <v>4233.6266915061969</v>
      </c>
      <c r="F143" s="131">
        <f t="shared" si="9"/>
        <v>5701.7629996141832</v>
      </c>
      <c r="G143" s="130">
        <f t="shared" si="10"/>
        <v>583020.8965516882</v>
      </c>
    </row>
    <row r="144" spans="1:7" x14ac:dyDescent="0.25">
      <c r="A144" s="128">
        <f t="shared" si="11"/>
        <v>48458</v>
      </c>
      <c r="B144" s="129">
        <f t="shared" si="12"/>
        <v>128</v>
      </c>
      <c r="C144" s="130">
        <f t="shared" si="13"/>
        <v>583020.8965516882</v>
      </c>
      <c r="D144" s="131">
        <f t="shared" si="7"/>
        <v>1457.5522413792207</v>
      </c>
      <c r="E144" s="131">
        <f t="shared" si="8"/>
        <v>4244.2107582349618</v>
      </c>
      <c r="F144" s="131">
        <f t="shared" si="9"/>
        <v>5701.7629996141823</v>
      </c>
      <c r="G144" s="130">
        <f t="shared" si="10"/>
        <v>578776.68579345325</v>
      </c>
    </row>
    <row r="145" spans="1:7" x14ac:dyDescent="0.25">
      <c r="A145" s="128">
        <f t="shared" si="11"/>
        <v>48488</v>
      </c>
      <c r="B145" s="129">
        <f t="shared" si="12"/>
        <v>129</v>
      </c>
      <c r="C145" s="130">
        <f t="shared" si="13"/>
        <v>578776.68579345325</v>
      </c>
      <c r="D145" s="131">
        <f t="shared" si="7"/>
        <v>1446.9417144836336</v>
      </c>
      <c r="E145" s="131">
        <f t="shared" si="8"/>
        <v>4254.8212851305498</v>
      </c>
      <c r="F145" s="131">
        <f t="shared" si="9"/>
        <v>5701.7629996141832</v>
      </c>
      <c r="G145" s="130">
        <f t="shared" si="10"/>
        <v>574521.86450832267</v>
      </c>
    </row>
    <row r="146" spans="1:7" x14ac:dyDescent="0.25">
      <c r="A146" s="128">
        <f t="shared" si="11"/>
        <v>48519</v>
      </c>
      <c r="B146" s="129">
        <f t="shared" si="12"/>
        <v>130</v>
      </c>
      <c r="C146" s="130">
        <f t="shared" si="13"/>
        <v>574521.86450832267</v>
      </c>
      <c r="D146" s="131">
        <f t="shared" ref="D146:D209" si="14">IF(B146="","",IPMT($E$13/12,B146,$E$7,-$E$11,$E$12,0))</f>
        <v>1436.3046612708074</v>
      </c>
      <c r="E146" s="131">
        <f t="shared" ref="E146:E209" si="15">IF(B146="","",PPMT($E$13/12,B146,$E$7,-$E$11,$E$12,0))</f>
        <v>4265.4583383433765</v>
      </c>
      <c r="F146" s="131">
        <f t="shared" ref="F146:F209" si="16">IF(B146="","",SUM(D146:E146))</f>
        <v>5701.7629996141841</v>
      </c>
      <c r="G146" s="130">
        <f t="shared" ref="G146:G209" si="17">IF(B146="","",SUM(C146)-SUM(E146))</f>
        <v>570256.40616997925</v>
      </c>
    </row>
    <row r="147" spans="1:7" x14ac:dyDescent="0.25">
      <c r="A147" s="128">
        <f t="shared" ref="A147:A210" si="18">IF(B147="","",EDATE(A146,1))</f>
        <v>48549</v>
      </c>
      <c r="B147" s="129">
        <f t="shared" ref="B147:B210" si="19">IF(B146="","",IF(SUM(B146)+1&lt;=$E$7,SUM(B146)+1,""))</f>
        <v>131</v>
      </c>
      <c r="C147" s="130">
        <f t="shared" ref="C147:C210" si="20">IF(B147="","",G146)</f>
        <v>570256.40616997925</v>
      </c>
      <c r="D147" s="131">
        <f t="shared" si="14"/>
        <v>1425.6410154249488</v>
      </c>
      <c r="E147" s="131">
        <f t="shared" si="15"/>
        <v>4276.1219841892353</v>
      </c>
      <c r="F147" s="131">
        <f t="shared" si="16"/>
        <v>5701.7629996141841</v>
      </c>
      <c r="G147" s="130">
        <f t="shared" si="17"/>
        <v>565980.28418578999</v>
      </c>
    </row>
    <row r="148" spans="1:7" x14ac:dyDescent="0.25">
      <c r="A148" s="128">
        <f t="shared" si="18"/>
        <v>48580</v>
      </c>
      <c r="B148" s="129">
        <f t="shared" si="19"/>
        <v>132</v>
      </c>
      <c r="C148" s="130">
        <f t="shared" si="20"/>
        <v>565980.28418578999</v>
      </c>
      <c r="D148" s="131">
        <f t="shared" si="14"/>
        <v>1414.9507104644756</v>
      </c>
      <c r="E148" s="131">
        <f t="shared" si="15"/>
        <v>4286.8122891497078</v>
      </c>
      <c r="F148" s="131">
        <f t="shared" si="16"/>
        <v>5701.7629996141832</v>
      </c>
      <c r="G148" s="130">
        <f t="shared" si="17"/>
        <v>561693.47189664026</v>
      </c>
    </row>
    <row r="149" spans="1:7" x14ac:dyDescent="0.25">
      <c r="A149" s="128">
        <f t="shared" si="18"/>
        <v>48611</v>
      </c>
      <c r="B149" s="129">
        <f t="shared" si="19"/>
        <v>133</v>
      </c>
      <c r="C149" s="130">
        <f t="shared" si="20"/>
        <v>561693.47189664026</v>
      </c>
      <c r="D149" s="131">
        <f t="shared" si="14"/>
        <v>1404.2336797416012</v>
      </c>
      <c r="E149" s="131">
        <f t="shared" si="15"/>
        <v>4297.5293198725813</v>
      </c>
      <c r="F149" s="131">
        <f t="shared" si="16"/>
        <v>5701.7629996141823</v>
      </c>
      <c r="G149" s="130">
        <f t="shared" si="17"/>
        <v>557395.94257676764</v>
      </c>
    </row>
    <row r="150" spans="1:7" x14ac:dyDescent="0.25">
      <c r="A150" s="128">
        <f t="shared" si="18"/>
        <v>48639</v>
      </c>
      <c r="B150" s="129">
        <f t="shared" si="19"/>
        <v>134</v>
      </c>
      <c r="C150" s="130">
        <f t="shared" si="20"/>
        <v>557395.94257676764</v>
      </c>
      <c r="D150" s="131">
        <f t="shared" si="14"/>
        <v>1393.4898564419198</v>
      </c>
      <c r="E150" s="131">
        <f t="shared" si="15"/>
        <v>4308.2731431722632</v>
      </c>
      <c r="F150" s="131">
        <f t="shared" si="16"/>
        <v>5701.7629996141832</v>
      </c>
      <c r="G150" s="130">
        <f t="shared" si="17"/>
        <v>553087.66943359538</v>
      </c>
    </row>
    <row r="151" spans="1:7" x14ac:dyDescent="0.25">
      <c r="A151" s="128">
        <f t="shared" si="18"/>
        <v>48670</v>
      </c>
      <c r="B151" s="129">
        <f t="shared" si="19"/>
        <v>135</v>
      </c>
      <c r="C151" s="130">
        <f t="shared" si="20"/>
        <v>553087.66943359538</v>
      </c>
      <c r="D151" s="131">
        <f t="shared" si="14"/>
        <v>1382.719173583989</v>
      </c>
      <c r="E151" s="131">
        <f t="shared" si="15"/>
        <v>4319.0438260301944</v>
      </c>
      <c r="F151" s="131">
        <f t="shared" si="16"/>
        <v>5701.7629996141832</v>
      </c>
      <c r="G151" s="130">
        <f t="shared" si="17"/>
        <v>548768.62560756516</v>
      </c>
    </row>
    <row r="152" spans="1:7" x14ac:dyDescent="0.25">
      <c r="A152" s="128">
        <f t="shared" si="18"/>
        <v>48700</v>
      </c>
      <c r="B152" s="129">
        <f t="shared" si="19"/>
        <v>136</v>
      </c>
      <c r="C152" s="130">
        <f t="shared" si="20"/>
        <v>548768.62560756516</v>
      </c>
      <c r="D152" s="131">
        <f t="shared" si="14"/>
        <v>1371.9215640189138</v>
      </c>
      <c r="E152" s="131">
        <f t="shared" si="15"/>
        <v>4329.8414355952691</v>
      </c>
      <c r="F152" s="131">
        <f t="shared" si="16"/>
        <v>5701.7629996141832</v>
      </c>
      <c r="G152" s="130">
        <f t="shared" si="17"/>
        <v>544438.78417196986</v>
      </c>
    </row>
    <row r="153" spans="1:7" x14ac:dyDescent="0.25">
      <c r="A153" s="128">
        <f t="shared" si="18"/>
        <v>48731</v>
      </c>
      <c r="B153" s="129">
        <f t="shared" si="19"/>
        <v>137</v>
      </c>
      <c r="C153" s="130">
        <f t="shared" si="20"/>
        <v>544438.78417196986</v>
      </c>
      <c r="D153" s="131">
        <f t="shared" si="14"/>
        <v>1361.0969604299253</v>
      </c>
      <c r="E153" s="131">
        <f t="shared" si="15"/>
        <v>4340.6660391842579</v>
      </c>
      <c r="F153" s="131">
        <f t="shared" si="16"/>
        <v>5701.7629996141832</v>
      </c>
      <c r="G153" s="130">
        <f t="shared" si="17"/>
        <v>540098.11813278566</v>
      </c>
    </row>
    <row r="154" spans="1:7" x14ac:dyDescent="0.25">
      <c r="A154" s="128">
        <f t="shared" si="18"/>
        <v>48761</v>
      </c>
      <c r="B154" s="129">
        <f t="shared" si="19"/>
        <v>138</v>
      </c>
      <c r="C154" s="130">
        <f t="shared" si="20"/>
        <v>540098.11813278566</v>
      </c>
      <c r="D154" s="131">
        <f t="shared" si="14"/>
        <v>1350.2452953319648</v>
      </c>
      <c r="E154" s="131">
        <f t="shared" si="15"/>
        <v>4351.5177042822188</v>
      </c>
      <c r="F154" s="131">
        <f t="shared" si="16"/>
        <v>5701.7629996141841</v>
      </c>
      <c r="G154" s="130">
        <f t="shared" si="17"/>
        <v>535746.60042850347</v>
      </c>
    </row>
    <row r="155" spans="1:7" x14ac:dyDescent="0.25">
      <c r="A155" s="128">
        <f t="shared" si="18"/>
        <v>48792</v>
      </c>
      <c r="B155" s="129">
        <f t="shared" si="19"/>
        <v>139</v>
      </c>
      <c r="C155" s="130">
        <f t="shared" si="20"/>
        <v>535746.60042850347</v>
      </c>
      <c r="D155" s="131">
        <f t="shared" si="14"/>
        <v>1339.3665010712593</v>
      </c>
      <c r="E155" s="131">
        <f t="shared" si="15"/>
        <v>4362.3964985429238</v>
      </c>
      <c r="F155" s="131">
        <f t="shared" si="16"/>
        <v>5701.7629996141832</v>
      </c>
      <c r="G155" s="130">
        <f t="shared" si="17"/>
        <v>531384.20392996049</v>
      </c>
    </row>
    <row r="156" spans="1:7" x14ac:dyDescent="0.25">
      <c r="A156" s="128">
        <f t="shared" si="18"/>
        <v>48823</v>
      </c>
      <c r="B156" s="129">
        <f t="shared" si="19"/>
        <v>140</v>
      </c>
      <c r="C156" s="130">
        <f t="shared" si="20"/>
        <v>531384.20392996049</v>
      </c>
      <c r="D156" s="131">
        <f t="shared" si="14"/>
        <v>1328.4605098249019</v>
      </c>
      <c r="E156" s="131">
        <f t="shared" si="15"/>
        <v>4373.302489789281</v>
      </c>
      <c r="F156" s="131">
        <f t="shared" si="16"/>
        <v>5701.7629996141832</v>
      </c>
      <c r="G156" s="130">
        <f t="shared" si="17"/>
        <v>527010.90144017118</v>
      </c>
    </row>
    <row r="157" spans="1:7" x14ac:dyDescent="0.25">
      <c r="A157" s="128">
        <f t="shared" si="18"/>
        <v>48853</v>
      </c>
      <c r="B157" s="129">
        <f t="shared" si="19"/>
        <v>141</v>
      </c>
      <c r="C157" s="130">
        <f t="shared" si="20"/>
        <v>527010.90144017118</v>
      </c>
      <c r="D157" s="131">
        <f t="shared" si="14"/>
        <v>1317.5272536004288</v>
      </c>
      <c r="E157" s="131">
        <f t="shared" si="15"/>
        <v>4384.2357460137546</v>
      </c>
      <c r="F157" s="131">
        <f t="shared" si="16"/>
        <v>5701.7629996141832</v>
      </c>
      <c r="G157" s="130">
        <f t="shared" si="17"/>
        <v>522626.66569415742</v>
      </c>
    </row>
    <row r="158" spans="1:7" x14ac:dyDescent="0.25">
      <c r="A158" s="128">
        <f t="shared" si="18"/>
        <v>48884</v>
      </c>
      <c r="B158" s="129">
        <f t="shared" si="19"/>
        <v>142</v>
      </c>
      <c r="C158" s="130">
        <f t="shared" si="20"/>
        <v>522626.66569415742</v>
      </c>
      <c r="D158" s="131">
        <f t="shared" si="14"/>
        <v>1306.5666642353942</v>
      </c>
      <c r="E158" s="131">
        <f t="shared" si="15"/>
        <v>4395.1963353787896</v>
      </c>
      <c r="F158" s="131">
        <f t="shared" si="16"/>
        <v>5701.7629996141841</v>
      </c>
      <c r="G158" s="130">
        <f t="shared" si="17"/>
        <v>518231.46935877862</v>
      </c>
    </row>
    <row r="159" spans="1:7" x14ac:dyDescent="0.25">
      <c r="A159" s="128">
        <f t="shared" si="18"/>
        <v>48914</v>
      </c>
      <c r="B159" s="129">
        <f t="shared" si="19"/>
        <v>143</v>
      </c>
      <c r="C159" s="130">
        <f t="shared" si="20"/>
        <v>518231.46935877862</v>
      </c>
      <c r="D159" s="131">
        <f t="shared" si="14"/>
        <v>1295.5786733969474</v>
      </c>
      <c r="E159" s="131">
        <f t="shared" si="15"/>
        <v>4406.184326217236</v>
      </c>
      <c r="F159" s="131">
        <f t="shared" si="16"/>
        <v>5701.7629996141832</v>
      </c>
      <c r="G159" s="130">
        <f t="shared" si="17"/>
        <v>513825.2850325614</v>
      </c>
    </row>
    <row r="160" spans="1:7" x14ac:dyDescent="0.25">
      <c r="A160" s="128">
        <f t="shared" si="18"/>
        <v>48945</v>
      </c>
      <c r="B160" s="129">
        <f t="shared" si="19"/>
        <v>144</v>
      </c>
      <c r="C160" s="130">
        <f t="shared" si="20"/>
        <v>513825.2850325614</v>
      </c>
      <c r="D160" s="131">
        <f t="shared" si="14"/>
        <v>1284.5632125814043</v>
      </c>
      <c r="E160" s="131">
        <f t="shared" si="15"/>
        <v>4417.1997870327787</v>
      </c>
      <c r="F160" s="131">
        <f t="shared" si="16"/>
        <v>5701.7629996141832</v>
      </c>
      <c r="G160" s="130">
        <f t="shared" si="17"/>
        <v>509408.08524552861</v>
      </c>
    </row>
    <row r="161" spans="1:7" x14ac:dyDescent="0.25">
      <c r="A161" s="128">
        <f t="shared" si="18"/>
        <v>48976</v>
      </c>
      <c r="B161" s="129">
        <f t="shared" si="19"/>
        <v>145</v>
      </c>
      <c r="C161" s="130">
        <f t="shared" si="20"/>
        <v>509408.08524552861</v>
      </c>
      <c r="D161" s="131">
        <f t="shared" si="14"/>
        <v>1273.5202131138224</v>
      </c>
      <c r="E161" s="131">
        <f t="shared" si="15"/>
        <v>4428.242786500361</v>
      </c>
      <c r="F161" s="131">
        <f t="shared" si="16"/>
        <v>5701.7629996141832</v>
      </c>
      <c r="G161" s="130">
        <f t="shared" si="17"/>
        <v>504979.84245902824</v>
      </c>
    </row>
    <row r="162" spans="1:7" x14ac:dyDescent="0.25">
      <c r="A162" s="128">
        <f t="shared" si="18"/>
        <v>49004</v>
      </c>
      <c r="B162" s="129">
        <f t="shared" si="19"/>
        <v>146</v>
      </c>
      <c r="C162" s="130">
        <f t="shared" si="20"/>
        <v>504979.84245902824</v>
      </c>
      <c r="D162" s="131">
        <f t="shared" si="14"/>
        <v>1262.4496061475716</v>
      </c>
      <c r="E162" s="131">
        <f t="shared" si="15"/>
        <v>4439.3133934666121</v>
      </c>
      <c r="F162" s="131">
        <f t="shared" si="16"/>
        <v>5701.7629996141841</v>
      </c>
      <c r="G162" s="130">
        <f t="shared" si="17"/>
        <v>500540.5290655616</v>
      </c>
    </row>
    <row r="163" spans="1:7" x14ac:dyDescent="0.25">
      <c r="A163" s="128">
        <f t="shared" si="18"/>
        <v>49035</v>
      </c>
      <c r="B163" s="129">
        <f t="shared" si="19"/>
        <v>147</v>
      </c>
      <c r="C163" s="130">
        <f t="shared" si="20"/>
        <v>500540.5290655616</v>
      </c>
      <c r="D163" s="131">
        <f t="shared" si="14"/>
        <v>1251.3513226639047</v>
      </c>
      <c r="E163" s="131">
        <f t="shared" si="15"/>
        <v>4450.411676950278</v>
      </c>
      <c r="F163" s="131">
        <f t="shared" si="16"/>
        <v>5701.7629996141823</v>
      </c>
      <c r="G163" s="130">
        <f t="shared" si="17"/>
        <v>496090.11738861131</v>
      </c>
    </row>
    <row r="164" spans="1:7" x14ac:dyDescent="0.25">
      <c r="A164" s="128">
        <f t="shared" si="18"/>
        <v>49065</v>
      </c>
      <c r="B164" s="129">
        <f t="shared" si="19"/>
        <v>148</v>
      </c>
      <c r="C164" s="130">
        <f t="shared" si="20"/>
        <v>496090.11738861131</v>
      </c>
      <c r="D164" s="131">
        <f t="shared" si="14"/>
        <v>1240.2252934715291</v>
      </c>
      <c r="E164" s="131">
        <f t="shared" si="15"/>
        <v>4461.5377061426543</v>
      </c>
      <c r="F164" s="131">
        <f t="shared" si="16"/>
        <v>5701.7629996141832</v>
      </c>
      <c r="G164" s="130">
        <f t="shared" si="17"/>
        <v>491628.57968246867</v>
      </c>
    </row>
    <row r="165" spans="1:7" x14ac:dyDescent="0.25">
      <c r="A165" s="128">
        <f t="shared" si="18"/>
        <v>49096</v>
      </c>
      <c r="B165" s="129">
        <f t="shared" si="19"/>
        <v>149</v>
      </c>
      <c r="C165" s="130">
        <f t="shared" si="20"/>
        <v>491628.57968246867</v>
      </c>
      <c r="D165" s="131">
        <f t="shared" si="14"/>
        <v>1229.0714492061725</v>
      </c>
      <c r="E165" s="131">
        <f t="shared" si="15"/>
        <v>4472.6915504080107</v>
      </c>
      <c r="F165" s="131">
        <f t="shared" si="16"/>
        <v>5701.7629996141832</v>
      </c>
      <c r="G165" s="130">
        <f t="shared" si="17"/>
        <v>487155.88813206065</v>
      </c>
    </row>
    <row r="166" spans="1:7" x14ac:dyDescent="0.25">
      <c r="A166" s="128">
        <f t="shared" si="18"/>
        <v>49126</v>
      </c>
      <c r="B166" s="129">
        <f t="shared" si="19"/>
        <v>150</v>
      </c>
      <c r="C166" s="130">
        <f t="shared" si="20"/>
        <v>487155.88813206065</v>
      </c>
      <c r="D166" s="131">
        <f t="shared" si="14"/>
        <v>1217.8897203301524</v>
      </c>
      <c r="E166" s="131">
        <f t="shared" si="15"/>
        <v>4483.8732792840301</v>
      </c>
      <c r="F166" s="131">
        <f t="shared" si="16"/>
        <v>5701.7629996141823</v>
      </c>
      <c r="G166" s="130">
        <f t="shared" si="17"/>
        <v>482672.0148527766</v>
      </c>
    </row>
    <row r="167" spans="1:7" x14ac:dyDescent="0.25">
      <c r="A167" s="128">
        <f t="shared" si="18"/>
        <v>49157</v>
      </c>
      <c r="B167" s="129">
        <f t="shared" si="19"/>
        <v>151</v>
      </c>
      <c r="C167" s="130">
        <f t="shared" si="20"/>
        <v>482672.0148527766</v>
      </c>
      <c r="D167" s="131">
        <f t="shared" si="14"/>
        <v>1206.6800371319425</v>
      </c>
      <c r="E167" s="131">
        <f t="shared" si="15"/>
        <v>4495.0829624822409</v>
      </c>
      <c r="F167" s="131">
        <f t="shared" si="16"/>
        <v>5701.7629996141832</v>
      </c>
      <c r="G167" s="130">
        <f t="shared" si="17"/>
        <v>478176.93189029436</v>
      </c>
    </row>
    <row r="168" spans="1:7" x14ac:dyDescent="0.25">
      <c r="A168" s="128">
        <f t="shared" si="18"/>
        <v>49188</v>
      </c>
      <c r="B168" s="129">
        <f t="shared" si="19"/>
        <v>152</v>
      </c>
      <c r="C168" s="130">
        <f t="shared" si="20"/>
        <v>478176.93189029436</v>
      </c>
      <c r="D168" s="131">
        <f t="shared" si="14"/>
        <v>1195.4423297257367</v>
      </c>
      <c r="E168" s="131">
        <f t="shared" si="15"/>
        <v>4506.3206698884469</v>
      </c>
      <c r="F168" s="131">
        <f t="shared" si="16"/>
        <v>5701.7629996141841</v>
      </c>
      <c r="G168" s="130">
        <f t="shared" si="17"/>
        <v>473670.6112204059</v>
      </c>
    </row>
    <row r="169" spans="1:7" x14ac:dyDescent="0.25">
      <c r="A169" s="128">
        <f t="shared" si="18"/>
        <v>49218</v>
      </c>
      <c r="B169" s="129">
        <f t="shared" si="19"/>
        <v>153</v>
      </c>
      <c r="C169" s="130">
        <f t="shared" si="20"/>
        <v>473670.6112204059</v>
      </c>
      <c r="D169" s="131">
        <f t="shared" si="14"/>
        <v>1184.1765280510156</v>
      </c>
      <c r="E169" s="131">
        <f t="shared" si="15"/>
        <v>4517.5864715631678</v>
      </c>
      <c r="F169" s="131">
        <f t="shared" si="16"/>
        <v>5701.7629996141832</v>
      </c>
      <c r="G169" s="130">
        <f t="shared" si="17"/>
        <v>469153.02474884276</v>
      </c>
    </row>
    <row r="170" spans="1:7" x14ac:dyDescent="0.25">
      <c r="A170" s="128">
        <f t="shared" si="18"/>
        <v>49249</v>
      </c>
      <c r="B170" s="129">
        <f t="shared" si="19"/>
        <v>154</v>
      </c>
      <c r="C170" s="130">
        <f t="shared" si="20"/>
        <v>469153.02474884276</v>
      </c>
      <c r="D170" s="131">
        <f t="shared" si="14"/>
        <v>1172.8825618721075</v>
      </c>
      <c r="E170" s="131">
        <f t="shared" si="15"/>
        <v>4528.8804377420756</v>
      </c>
      <c r="F170" s="131">
        <f t="shared" si="16"/>
        <v>5701.7629996141832</v>
      </c>
      <c r="G170" s="130">
        <f t="shared" si="17"/>
        <v>464624.14431110065</v>
      </c>
    </row>
    <row r="171" spans="1:7" x14ac:dyDescent="0.25">
      <c r="A171" s="128">
        <f t="shared" si="18"/>
        <v>49279</v>
      </c>
      <c r="B171" s="129">
        <f t="shared" si="19"/>
        <v>155</v>
      </c>
      <c r="C171" s="130">
        <f t="shared" si="20"/>
        <v>464624.14431110065</v>
      </c>
      <c r="D171" s="131">
        <f t="shared" si="14"/>
        <v>1161.5603607777525</v>
      </c>
      <c r="E171" s="131">
        <f t="shared" si="15"/>
        <v>4540.2026388364311</v>
      </c>
      <c r="F171" s="131">
        <f t="shared" si="16"/>
        <v>5701.7629996141841</v>
      </c>
      <c r="G171" s="130">
        <f t="shared" si="17"/>
        <v>460083.94167226425</v>
      </c>
    </row>
    <row r="172" spans="1:7" x14ac:dyDescent="0.25">
      <c r="A172" s="128">
        <f t="shared" si="18"/>
        <v>49310</v>
      </c>
      <c r="B172" s="129">
        <f t="shared" si="19"/>
        <v>156</v>
      </c>
      <c r="C172" s="130">
        <f t="shared" si="20"/>
        <v>460083.94167226425</v>
      </c>
      <c r="D172" s="131">
        <f t="shared" si="14"/>
        <v>1150.2098541806615</v>
      </c>
      <c r="E172" s="131">
        <f t="shared" si="15"/>
        <v>4551.5531454335214</v>
      </c>
      <c r="F172" s="131">
        <f t="shared" si="16"/>
        <v>5701.7629996141832</v>
      </c>
      <c r="G172" s="130">
        <f t="shared" si="17"/>
        <v>455532.38852683071</v>
      </c>
    </row>
    <row r="173" spans="1:7" x14ac:dyDescent="0.25">
      <c r="A173" s="128">
        <f t="shared" si="18"/>
        <v>49341</v>
      </c>
      <c r="B173" s="129">
        <f t="shared" si="19"/>
        <v>157</v>
      </c>
      <c r="C173" s="130">
        <f t="shared" si="20"/>
        <v>455532.38852683071</v>
      </c>
      <c r="D173" s="131">
        <f t="shared" si="14"/>
        <v>1138.8309713170779</v>
      </c>
      <c r="E173" s="131">
        <f t="shared" si="15"/>
        <v>4562.9320282971057</v>
      </c>
      <c r="F173" s="131">
        <f t="shared" si="16"/>
        <v>5701.7629996141841</v>
      </c>
      <c r="G173" s="130">
        <f t="shared" si="17"/>
        <v>450969.4564985336</v>
      </c>
    </row>
    <row r="174" spans="1:7" x14ac:dyDescent="0.25">
      <c r="A174" s="128">
        <f t="shared" si="18"/>
        <v>49369</v>
      </c>
      <c r="B174" s="129">
        <f t="shared" si="19"/>
        <v>158</v>
      </c>
      <c r="C174" s="130">
        <f t="shared" si="20"/>
        <v>450969.4564985336</v>
      </c>
      <c r="D174" s="131">
        <f t="shared" si="14"/>
        <v>1127.4236412463349</v>
      </c>
      <c r="E174" s="131">
        <f t="shared" si="15"/>
        <v>4574.339358367848</v>
      </c>
      <c r="F174" s="131">
        <f t="shared" si="16"/>
        <v>5701.7629996141832</v>
      </c>
      <c r="G174" s="130">
        <f t="shared" si="17"/>
        <v>446395.11714016576</v>
      </c>
    </row>
    <row r="175" spans="1:7" x14ac:dyDescent="0.25">
      <c r="A175" s="128">
        <f t="shared" si="18"/>
        <v>49400</v>
      </c>
      <c r="B175" s="129">
        <f t="shared" si="19"/>
        <v>159</v>
      </c>
      <c r="C175" s="130">
        <f t="shared" si="20"/>
        <v>446395.11714016576</v>
      </c>
      <c r="D175" s="131">
        <f t="shared" si="14"/>
        <v>1115.9877928504154</v>
      </c>
      <c r="E175" s="131">
        <f t="shared" si="15"/>
        <v>4585.7752067637675</v>
      </c>
      <c r="F175" s="131">
        <f t="shared" si="16"/>
        <v>5701.7629996141832</v>
      </c>
      <c r="G175" s="130">
        <f t="shared" si="17"/>
        <v>441809.341933402</v>
      </c>
    </row>
    <row r="176" spans="1:7" x14ac:dyDescent="0.25">
      <c r="A176" s="128">
        <f t="shared" si="18"/>
        <v>49430</v>
      </c>
      <c r="B176" s="129">
        <f t="shared" si="19"/>
        <v>160</v>
      </c>
      <c r="C176" s="130">
        <f t="shared" si="20"/>
        <v>441809.341933402</v>
      </c>
      <c r="D176" s="131">
        <f t="shared" si="14"/>
        <v>1104.5233548335059</v>
      </c>
      <c r="E176" s="131">
        <f t="shared" si="15"/>
        <v>4597.2396447806768</v>
      </c>
      <c r="F176" s="131">
        <f t="shared" si="16"/>
        <v>5701.7629996141823</v>
      </c>
      <c r="G176" s="130">
        <f t="shared" si="17"/>
        <v>437212.1022886213</v>
      </c>
    </row>
    <row r="177" spans="1:7" x14ac:dyDescent="0.25">
      <c r="A177" s="128">
        <f t="shared" si="18"/>
        <v>49461</v>
      </c>
      <c r="B177" s="129">
        <f t="shared" si="19"/>
        <v>161</v>
      </c>
      <c r="C177" s="130">
        <f t="shared" si="20"/>
        <v>437212.1022886213</v>
      </c>
      <c r="D177" s="131">
        <f t="shared" si="14"/>
        <v>1093.0302557215541</v>
      </c>
      <c r="E177" s="131">
        <f t="shared" si="15"/>
        <v>4608.7327438926286</v>
      </c>
      <c r="F177" s="131">
        <f t="shared" si="16"/>
        <v>5701.7629996141823</v>
      </c>
      <c r="G177" s="130">
        <f t="shared" si="17"/>
        <v>432603.36954472866</v>
      </c>
    </row>
    <row r="178" spans="1:7" x14ac:dyDescent="0.25">
      <c r="A178" s="128">
        <f t="shared" si="18"/>
        <v>49491</v>
      </c>
      <c r="B178" s="129">
        <f t="shared" si="19"/>
        <v>162</v>
      </c>
      <c r="C178" s="130">
        <f t="shared" si="20"/>
        <v>432603.36954472866</v>
      </c>
      <c r="D178" s="131">
        <f t="shared" si="14"/>
        <v>1081.5084238618226</v>
      </c>
      <c r="E178" s="131">
        <f t="shared" si="15"/>
        <v>4620.2545757523603</v>
      </c>
      <c r="F178" s="131">
        <f t="shared" si="16"/>
        <v>5701.7629996141832</v>
      </c>
      <c r="G178" s="130">
        <f t="shared" si="17"/>
        <v>427983.1149689763</v>
      </c>
    </row>
    <row r="179" spans="1:7" x14ac:dyDescent="0.25">
      <c r="A179" s="128">
        <f t="shared" si="18"/>
        <v>49522</v>
      </c>
      <c r="B179" s="129">
        <f t="shared" si="19"/>
        <v>163</v>
      </c>
      <c r="C179" s="130">
        <f t="shared" si="20"/>
        <v>427983.1149689763</v>
      </c>
      <c r="D179" s="131">
        <f t="shared" si="14"/>
        <v>1069.9577874224417</v>
      </c>
      <c r="E179" s="131">
        <f t="shared" si="15"/>
        <v>4631.8052121917417</v>
      </c>
      <c r="F179" s="131">
        <f t="shared" si="16"/>
        <v>5701.7629996141832</v>
      </c>
      <c r="G179" s="130">
        <f t="shared" si="17"/>
        <v>423351.30975678458</v>
      </c>
    </row>
    <row r="180" spans="1:7" x14ac:dyDescent="0.25">
      <c r="A180" s="128">
        <f t="shared" si="18"/>
        <v>49553</v>
      </c>
      <c r="B180" s="129">
        <f t="shared" si="19"/>
        <v>164</v>
      </c>
      <c r="C180" s="130">
        <f t="shared" si="20"/>
        <v>423351.30975678458</v>
      </c>
      <c r="D180" s="131">
        <f t="shared" si="14"/>
        <v>1058.3782743919623</v>
      </c>
      <c r="E180" s="131">
        <f t="shared" si="15"/>
        <v>4643.3847252222204</v>
      </c>
      <c r="F180" s="131">
        <f t="shared" si="16"/>
        <v>5701.7629996141823</v>
      </c>
      <c r="G180" s="130">
        <f t="shared" si="17"/>
        <v>418707.92503156234</v>
      </c>
    </row>
    <row r="181" spans="1:7" x14ac:dyDescent="0.25">
      <c r="A181" s="128">
        <f t="shared" si="18"/>
        <v>49583</v>
      </c>
      <c r="B181" s="129">
        <f t="shared" si="19"/>
        <v>165</v>
      </c>
      <c r="C181" s="130">
        <f t="shared" si="20"/>
        <v>418707.92503156234</v>
      </c>
      <c r="D181" s="131">
        <f t="shared" si="14"/>
        <v>1046.7698125789068</v>
      </c>
      <c r="E181" s="131">
        <f t="shared" si="15"/>
        <v>4654.9931870352766</v>
      </c>
      <c r="F181" s="131">
        <f t="shared" si="16"/>
        <v>5701.7629996141832</v>
      </c>
      <c r="G181" s="130">
        <f t="shared" si="17"/>
        <v>414052.93184452708</v>
      </c>
    </row>
    <row r="182" spans="1:7" x14ac:dyDescent="0.25">
      <c r="A182" s="128">
        <f t="shared" si="18"/>
        <v>49614</v>
      </c>
      <c r="B182" s="129">
        <f t="shared" si="19"/>
        <v>166</v>
      </c>
      <c r="C182" s="130">
        <f t="shared" si="20"/>
        <v>414052.93184452708</v>
      </c>
      <c r="D182" s="131">
        <f t="shared" si="14"/>
        <v>1035.1323296113185</v>
      </c>
      <c r="E182" s="131">
        <f t="shared" si="15"/>
        <v>4666.6306700028645</v>
      </c>
      <c r="F182" s="131">
        <f t="shared" si="16"/>
        <v>5701.7629996141832</v>
      </c>
      <c r="G182" s="130">
        <f t="shared" si="17"/>
        <v>409386.30117452424</v>
      </c>
    </row>
    <row r="183" spans="1:7" x14ac:dyDescent="0.25">
      <c r="A183" s="128">
        <f t="shared" si="18"/>
        <v>49644</v>
      </c>
      <c r="B183" s="129">
        <f t="shared" si="19"/>
        <v>167</v>
      </c>
      <c r="C183" s="130">
        <f t="shared" si="20"/>
        <v>409386.30117452424</v>
      </c>
      <c r="D183" s="131">
        <f t="shared" si="14"/>
        <v>1023.4657529363113</v>
      </c>
      <c r="E183" s="131">
        <f t="shared" si="15"/>
        <v>4678.297246677872</v>
      </c>
      <c r="F183" s="131">
        <f t="shared" si="16"/>
        <v>5701.7629996141832</v>
      </c>
      <c r="G183" s="130">
        <f t="shared" si="17"/>
        <v>404708.00392784638</v>
      </c>
    </row>
    <row r="184" spans="1:7" x14ac:dyDescent="0.25">
      <c r="A184" s="128">
        <f t="shared" si="18"/>
        <v>49675</v>
      </c>
      <c r="B184" s="129">
        <f t="shared" si="19"/>
        <v>168</v>
      </c>
      <c r="C184" s="130">
        <f t="shared" si="20"/>
        <v>404708.00392784638</v>
      </c>
      <c r="D184" s="131">
        <f t="shared" si="14"/>
        <v>1011.7700098196167</v>
      </c>
      <c r="E184" s="131">
        <f t="shared" si="15"/>
        <v>4689.9929897945658</v>
      </c>
      <c r="F184" s="131">
        <f t="shared" si="16"/>
        <v>5701.7629996141823</v>
      </c>
      <c r="G184" s="130">
        <f t="shared" si="17"/>
        <v>400018.0109380518</v>
      </c>
    </row>
    <row r="185" spans="1:7" x14ac:dyDescent="0.25">
      <c r="A185" s="128">
        <f t="shared" si="18"/>
        <v>49706</v>
      </c>
      <c r="B185" s="129">
        <f t="shared" si="19"/>
        <v>169</v>
      </c>
      <c r="C185" s="130">
        <f t="shared" si="20"/>
        <v>400018.0109380518</v>
      </c>
      <c r="D185" s="131">
        <f t="shared" si="14"/>
        <v>1000.0450273451303</v>
      </c>
      <c r="E185" s="131">
        <f t="shared" si="15"/>
        <v>4701.7179722690526</v>
      </c>
      <c r="F185" s="131">
        <f t="shared" si="16"/>
        <v>5701.7629996141832</v>
      </c>
      <c r="G185" s="130">
        <f t="shared" si="17"/>
        <v>395316.29296578275</v>
      </c>
    </row>
    <row r="186" spans="1:7" x14ac:dyDescent="0.25">
      <c r="A186" s="128">
        <f t="shared" si="18"/>
        <v>49735</v>
      </c>
      <c r="B186" s="129">
        <f t="shared" si="19"/>
        <v>170</v>
      </c>
      <c r="C186" s="130">
        <f t="shared" si="20"/>
        <v>395316.29296578275</v>
      </c>
      <c r="D186" s="131">
        <f t="shared" si="14"/>
        <v>988.29073241445758</v>
      </c>
      <c r="E186" s="131">
        <f t="shared" si="15"/>
        <v>4713.472267199726</v>
      </c>
      <c r="F186" s="131">
        <f t="shared" si="16"/>
        <v>5701.7629996141841</v>
      </c>
      <c r="G186" s="130">
        <f t="shared" si="17"/>
        <v>390602.82069858303</v>
      </c>
    </row>
    <row r="187" spans="1:7" x14ac:dyDescent="0.25">
      <c r="A187" s="128">
        <f t="shared" si="18"/>
        <v>49766</v>
      </c>
      <c r="B187" s="129">
        <f t="shared" si="19"/>
        <v>171</v>
      </c>
      <c r="C187" s="130">
        <f t="shared" si="20"/>
        <v>390602.82069858303</v>
      </c>
      <c r="D187" s="131">
        <f t="shared" si="14"/>
        <v>976.5070517464585</v>
      </c>
      <c r="E187" s="131">
        <f t="shared" si="15"/>
        <v>4725.2559478677249</v>
      </c>
      <c r="F187" s="131">
        <f t="shared" si="16"/>
        <v>5701.7629996141832</v>
      </c>
      <c r="G187" s="130">
        <f t="shared" si="17"/>
        <v>385877.56475071533</v>
      </c>
    </row>
    <row r="188" spans="1:7" x14ac:dyDescent="0.25">
      <c r="A188" s="128">
        <f t="shared" si="18"/>
        <v>49796</v>
      </c>
      <c r="B188" s="129">
        <f t="shared" si="19"/>
        <v>172</v>
      </c>
      <c r="C188" s="130">
        <f t="shared" si="20"/>
        <v>385877.56475071533</v>
      </c>
      <c r="D188" s="131">
        <f t="shared" si="14"/>
        <v>964.69391187678912</v>
      </c>
      <c r="E188" s="131">
        <f t="shared" si="15"/>
        <v>4737.0690877373936</v>
      </c>
      <c r="F188" s="131">
        <f t="shared" si="16"/>
        <v>5701.7629996141823</v>
      </c>
      <c r="G188" s="130">
        <f t="shared" si="17"/>
        <v>381140.49566297792</v>
      </c>
    </row>
    <row r="189" spans="1:7" x14ac:dyDescent="0.25">
      <c r="A189" s="128">
        <f t="shared" si="18"/>
        <v>49827</v>
      </c>
      <c r="B189" s="129">
        <f t="shared" si="19"/>
        <v>173</v>
      </c>
      <c r="C189" s="130">
        <f t="shared" si="20"/>
        <v>381140.49566297792</v>
      </c>
      <c r="D189" s="131">
        <f t="shared" si="14"/>
        <v>952.85123915744566</v>
      </c>
      <c r="E189" s="131">
        <f t="shared" si="15"/>
        <v>4748.9117604567382</v>
      </c>
      <c r="F189" s="131">
        <f t="shared" si="16"/>
        <v>5701.7629996141841</v>
      </c>
      <c r="G189" s="130">
        <f t="shared" si="17"/>
        <v>376391.58390252118</v>
      </c>
    </row>
    <row r="190" spans="1:7" x14ac:dyDescent="0.25">
      <c r="A190" s="128">
        <f t="shared" si="18"/>
        <v>49857</v>
      </c>
      <c r="B190" s="129">
        <f t="shared" si="19"/>
        <v>174</v>
      </c>
      <c r="C190" s="130">
        <f t="shared" si="20"/>
        <v>376391.58390252118</v>
      </c>
      <c r="D190" s="131">
        <f t="shared" si="14"/>
        <v>940.97895975630388</v>
      </c>
      <c r="E190" s="131">
        <f t="shared" si="15"/>
        <v>4760.7840398578792</v>
      </c>
      <c r="F190" s="131">
        <f t="shared" si="16"/>
        <v>5701.7629996141832</v>
      </c>
      <c r="G190" s="130">
        <f t="shared" si="17"/>
        <v>371630.79986266332</v>
      </c>
    </row>
    <row r="191" spans="1:7" x14ac:dyDescent="0.25">
      <c r="A191" s="128">
        <f t="shared" si="18"/>
        <v>49888</v>
      </c>
      <c r="B191" s="129">
        <f t="shared" si="19"/>
        <v>175</v>
      </c>
      <c r="C191" s="130">
        <f t="shared" si="20"/>
        <v>371630.79986266332</v>
      </c>
      <c r="D191" s="131">
        <f t="shared" si="14"/>
        <v>929.07699965665904</v>
      </c>
      <c r="E191" s="131">
        <f t="shared" si="15"/>
        <v>4772.6859999575236</v>
      </c>
      <c r="F191" s="131">
        <f t="shared" si="16"/>
        <v>5701.7629996141823</v>
      </c>
      <c r="G191" s="130">
        <f t="shared" si="17"/>
        <v>366858.11386270582</v>
      </c>
    </row>
    <row r="192" spans="1:7" x14ac:dyDescent="0.25">
      <c r="A192" s="128">
        <f t="shared" si="18"/>
        <v>49919</v>
      </c>
      <c r="B192" s="129">
        <f t="shared" si="19"/>
        <v>176</v>
      </c>
      <c r="C192" s="130">
        <f t="shared" si="20"/>
        <v>366858.11386270582</v>
      </c>
      <c r="D192" s="131">
        <f t="shared" si="14"/>
        <v>917.14528465676517</v>
      </c>
      <c r="E192" s="131">
        <f t="shared" si="15"/>
        <v>4784.6177149574178</v>
      </c>
      <c r="F192" s="131">
        <f t="shared" si="16"/>
        <v>5701.7629996141832</v>
      </c>
      <c r="G192" s="130">
        <f t="shared" si="17"/>
        <v>362073.49614774843</v>
      </c>
    </row>
    <row r="193" spans="1:7" x14ac:dyDescent="0.25">
      <c r="A193" s="128">
        <f t="shared" si="18"/>
        <v>49949</v>
      </c>
      <c r="B193" s="129">
        <f t="shared" si="19"/>
        <v>177</v>
      </c>
      <c r="C193" s="130">
        <f t="shared" si="20"/>
        <v>362073.49614774843</v>
      </c>
      <c r="D193" s="131">
        <f t="shared" si="14"/>
        <v>905.18374036937166</v>
      </c>
      <c r="E193" s="131">
        <f t="shared" si="15"/>
        <v>4796.5792592448115</v>
      </c>
      <c r="F193" s="131">
        <f t="shared" si="16"/>
        <v>5701.7629996141832</v>
      </c>
      <c r="G193" s="130">
        <f t="shared" si="17"/>
        <v>357276.91688850365</v>
      </c>
    </row>
    <row r="194" spans="1:7" x14ac:dyDescent="0.25">
      <c r="A194" s="128">
        <f t="shared" si="18"/>
        <v>49980</v>
      </c>
      <c r="B194" s="129">
        <f t="shared" si="19"/>
        <v>178</v>
      </c>
      <c r="C194" s="130">
        <f t="shared" si="20"/>
        <v>357276.91688850365</v>
      </c>
      <c r="D194" s="131">
        <f t="shared" si="14"/>
        <v>893.19229222125955</v>
      </c>
      <c r="E194" s="131">
        <f t="shared" si="15"/>
        <v>4808.5707073929234</v>
      </c>
      <c r="F194" s="131">
        <f t="shared" si="16"/>
        <v>5701.7629996141832</v>
      </c>
      <c r="G194" s="130">
        <f t="shared" si="17"/>
        <v>352468.34618111071</v>
      </c>
    </row>
    <row r="195" spans="1:7" x14ac:dyDescent="0.25">
      <c r="A195" s="128">
        <f t="shared" si="18"/>
        <v>50010</v>
      </c>
      <c r="B195" s="129">
        <f t="shared" si="19"/>
        <v>179</v>
      </c>
      <c r="C195" s="130">
        <f t="shared" si="20"/>
        <v>352468.34618111071</v>
      </c>
      <c r="D195" s="131">
        <f t="shared" si="14"/>
        <v>881.17086545277755</v>
      </c>
      <c r="E195" s="131">
        <f t="shared" si="15"/>
        <v>4820.5921341614057</v>
      </c>
      <c r="F195" s="131">
        <f t="shared" si="16"/>
        <v>5701.7629996141832</v>
      </c>
      <c r="G195" s="130">
        <f t="shared" si="17"/>
        <v>347647.75404694933</v>
      </c>
    </row>
    <row r="196" spans="1:7" x14ac:dyDescent="0.25">
      <c r="A196" s="128">
        <f t="shared" si="18"/>
        <v>50041</v>
      </c>
      <c r="B196" s="129">
        <f t="shared" si="19"/>
        <v>180</v>
      </c>
      <c r="C196" s="130">
        <f t="shared" si="20"/>
        <v>347647.75404694933</v>
      </c>
      <c r="D196" s="131">
        <f t="shared" si="14"/>
        <v>869.11938511737378</v>
      </c>
      <c r="E196" s="131">
        <f t="shared" si="15"/>
        <v>4832.6436144968093</v>
      </c>
      <c r="F196" s="131">
        <f t="shared" si="16"/>
        <v>5701.7629996141832</v>
      </c>
      <c r="G196" s="130">
        <f t="shared" si="17"/>
        <v>342815.11043245252</v>
      </c>
    </row>
    <row r="197" spans="1:7" x14ac:dyDescent="0.25">
      <c r="A197" s="128">
        <f t="shared" si="18"/>
        <v>50072</v>
      </c>
      <c r="B197" s="129">
        <f t="shared" si="19"/>
        <v>181</v>
      </c>
      <c r="C197" s="130">
        <f t="shared" si="20"/>
        <v>342815.11043245252</v>
      </c>
      <c r="D197" s="131">
        <f t="shared" si="14"/>
        <v>857.03777608113194</v>
      </c>
      <c r="E197" s="131">
        <f t="shared" si="15"/>
        <v>4844.7252235330516</v>
      </c>
      <c r="F197" s="131">
        <f t="shared" si="16"/>
        <v>5701.7629996141832</v>
      </c>
      <c r="G197" s="130">
        <f t="shared" si="17"/>
        <v>337970.38520891947</v>
      </c>
    </row>
    <row r="198" spans="1:7" x14ac:dyDescent="0.25">
      <c r="A198" s="128">
        <f t="shared" si="18"/>
        <v>50100</v>
      </c>
      <c r="B198" s="129">
        <f t="shared" si="19"/>
        <v>182</v>
      </c>
      <c r="C198" s="130">
        <f t="shared" si="20"/>
        <v>337970.38520891947</v>
      </c>
      <c r="D198" s="131">
        <f t="shared" si="14"/>
        <v>844.92596302229924</v>
      </c>
      <c r="E198" s="131">
        <f t="shared" si="15"/>
        <v>4856.8370365918845</v>
      </c>
      <c r="F198" s="131">
        <f t="shared" si="16"/>
        <v>5701.7629996141841</v>
      </c>
      <c r="G198" s="130">
        <f t="shared" si="17"/>
        <v>333113.54817232757</v>
      </c>
    </row>
    <row r="199" spans="1:7" x14ac:dyDescent="0.25">
      <c r="A199" s="128">
        <f t="shared" si="18"/>
        <v>50131</v>
      </c>
      <c r="B199" s="129">
        <f t="shared" si="19"/>
        <v>183</v>
      </c>
      <c r="C199" s="130">
        <f t="shared" si="20"/>
        <v>333113.54817232757</v>
      </c>
      <c r="D199" s="131">
        <f t="shared" si="14"/>
        <v>832.78387043081955</v>
      </c>
      <c r="E199" s="131">
        <f t="shared" si="15"/>
        <v>4868.9791291833635</v>
      </c>
      <c r="F199" s="131">
        <f t="shared" si="16"/>
        <v>5701.7629996141832</v>
      </c>
      <c r="G199" s="130">
        <f t="shared" si="17"/>
        <v>328244.56904314423</v>
      </c>
    </row>
    <row r="200" spans="1:7" x14ac:dyDescent="0.25">
      <c r="A200" s="128">
        <f t="shared" si="18"/>
        <v>50161</v>
      </c>
      <c r="B200" s="129">
        <f t="shared" si="19"/>
        <v>184</v>
      </c>
      <c r="C200" s="130">
        <f t="shared" si="20"/>
        <v>328244.56904314423</v>
      </c>
      <c r="D200" s="131">
        <f t="shared" si="14"/>
        <v>820.61142260786107</v>
      </c>
      <c r="E200" s="131">
        <f t="shared" si="15"/>
        <v>4881.1515770063215</v>
      </c>
      <c r="F200" s="131">
        <f t="shared" si="16"/>
        <v>5701.7629996141823</v>
      </c>
      <c r="G200" s="130">
        <f t="shared" si="17"/>
        <v>323363.41746613791</v>
      </c>
    </row>
    <row r="201" spans="1:7" x14ac:dyDescent="0.25">
      <c r="A201" s="128">
        <f t="shared" si="18"/>
        <v>50192</v>
      </c>
      <c r="B201" s="129">
        <f t="shared" si="19"/>
        <v>185</v>
      </c>
      <c r="C201" s="130">
        <f t="shared" si="20"/>
        <v>323363.41746613791</v>
      </c>
      <c r="D201" s="131">
        <f t="shared" si="14"/>
        <v>808.40854366534518</v>
      </c>
      <c r="E201" s="131">
        <f t="shared" si="15"/>
        <v>4893.3544559488373</v>
      </c>
      <c r="F201" s="131">
        <f t="shared" si="16"/>
        <v>5701.7629996141823</v>
      </c>
      <c r="G201" s="130">
        <f t="shared" si="17"/>
        <v>318470.06301018904</v>
      </c>
    </row>
    <row r="202" spans="1:7" x14ac:dyDescent="0.25">
      <c r="A202" s="128">
        <f t="shared" si="18"/>
        <v>50222</v>
      </c>
      <c r="B202" s="129">
        <f t="shared" si="19"/>
        <v>186</v>
      </c>
      <c r="C202" s="130">
        <f t="shared" si="20"/>
        <v>318470.06301018904</v>
      </c>
      <c r="D202" s="131">
        <f t="shared" si="14"/>
        <v>796.17515752547308</v>
      </c>
      <c r="E202" s="131">
        <f t="shared" si="15"/>
        <v>4905.5878420887093</v>
      </c>
      <c r="F202" s="131">
        <f t="shared" si="16"/>
        <v>5701.7629996141823</v>
      </c>
      <c r="G202" s="130">
        <f t="shared" si="17"/>
        <v>313564.47516810033</v>
      </c>
    </row>
    <row r="203" spans="1:7" x14ac:dyDescent="0.25">
      <c r="A203" s="128">
        <f t="shared" si="18"/>
        <v>50253</v>
      </c>
      <c r="B203" s="129">
        <f t="shared" si="19"/>
        <v>187</v>
      </c>
      <c r="C203" s="130">
        <f t="shared" si="20"/>
        <v>313564.47516810033</v>
      </c>
      <c r="D203" s="131">
        <f t="shared" si="14"/>
        <v>783.91118792025156</v>
      </c>
      <c r="E203" s="131">
        <f t="shared" si="15"/>
        <v>4917.8518116939322</v>
      </c>
      <c r="F203" s="131">
        <f t="shared" si="16"/>
        <v>5701.7629996141841</v>
      </c>
      <c r="G203" s="130">
        <f t="shared" si="17"/>
        <v>308646.6233564064</v>
      </c>
    </row>
    <row r="204" spans="1:7" x14ac:dyDescent="0.25">
      <c r="A204" s="128">
        <f t="shared" si="18"/>
        <v>50284</v>
      </c>
      <c r="B204" s="129">
        <f t="shared" si="19"/>
        <v>188</v>
      </c>
      <c r="C204" s="130">
        <f t="shared" si="20"/>
        <v>308646.6233564064</v>
      </c>
      <c r="D204" s="131">
        <f t="shared" si="14"/>
        <v>771.61655839101661</v>
      </c>
      <c r="E204" s="131">
        <f t="shared" si="15"/>
        <v>4930.1464412231671</v>
      </c>
      <c r="F204" s="131">
        <f t="shared" si="16"/>
        <v>5701.7629996141841</v>
      </c>
      <c r="G204" s="130">
        <f t="shared" si="17"/>
        <v>303716.47691518324</v>
      </c>
    </row>
    <row r="205" spans="1:7" x14ac:dyDescent="0.25">
      <c r="A205" s="128">
        <f t="shared" si="18"/>
        <v>50314</v>
      </c>
      <c r="B205" s="129">
        <f t="shared" si="19"/>
        <v>189</v>
      </c>
      <c r="C205" s="130">
        <f t="shared" si="20"/>
        <v>303716.47691518324</v>
      </c>
      <c r="D205" s="131">
        <f t="shared" si="14"/>
        <v>759.29119228795867</v>
      </c>
      <c r="E205" s="131">
        <f t="shared" si="15"/>
        <v>4942.4718073262247</v>
      </c>
      <c r="F205" s="131">
        <f t="shared" si="16"/>
        <v>5701.7629996141832</v>
      </c>
      <c r="G205" s="130">
        <f t="shared" si="17"/>
        <v>298774.005107857</v>
      </c>
    </row>
    <row r="206" spans="1:7" x14ac:dyDescent="0.25">
      <c r="A206" s="128">
        <f t="shared" si="18"/>
        <v>50345</v>
      </c>
      <c r="B206" s="129">
        <f t="shared" si="19"/>
        <v>190</v>
      </c>
      <c r="C206" s="130">
        <f t="shared" si="20"/>
        <v>298774.005107857</v>
      </c>
      <c r="D206" s="131">
        <f t="shared" si="14"/>
        <v>746.93501276964309</v>
      </c>
      <c r="E206" s="131">
        <f t="shared" si="15"/>
        <v>4954.8279868445397</v>
      </c>
      <c r="F206" s="131">
        <f t="shared" si="16"/>
        <v>5701.7629996141832</v>
      </c>
      <c r="G206" s="130">
        <f t="shared" si="17"/>
        <v>293819.17712101247</v>
      </c>
    </row>
    <row r="207" spans="1:7" x14ac:dyDescent="0.25">
      <c r="A207" s="128">
        <f t="shared" si="18"/>
        <v>50375</v>
      </c>
      <c r="B207" s="129">
        <f t="shared" si="19"/>
        <v>191</v>
      </c>
      <c r="C207" s="130">
        <f t="shared" si="20"/>
        <v>293819.17712101247</v>
      </c>
      <c r="D207" s="131">
        <f t="shared" si="14"/>
        <v>734.54794280253179</v>
      </c>
      <c r="E207" s="131">
        <f t="shared" si="15"/>
        <v>4967.2150568116513</v>
      </c>
      <c r="F207" s="131">
        <f t="shared" si="16"/>
        <v>5701.7629996141832</v>
      </c>
      <c r="G207" s="130">
        <f t="shared" si="17"/>
        <v>288851.96206420084</v>
      </c>
    </row>
    <row r="208" spans="1:7" x14ac:dyDescent="0.25">
      <c r="A208" s="128">
        <f t="shared" si="18"/>
        <v>50406</v>
      </c>
      <c r="B208" s="129">
        <f t="shared" si="19"/>
        <v>192</v>
      </c>
      <c r="C208" s="130">
        <f t="shared" si="20"/>
        <v>288851.96206420084</v>
      </c>
      <c r="D208" s="131">
        <f t="shared" si="14"/>
        <v>722.12990516050274</v>
      </c>
      <c r="E208" s="131">
        <f t="shared" si="15"/>
        <v>4979.6330944536803</v>
      </c>
      <c r="F208" s="131">
        <f t="shared" si="16"/>
        <v>5701.7629996141832</v>
      </c>
      <c r="G208" s="130">
        <f t="shared" si="17"/>
        <v>283872.32896974718</v>
      </c>
    </row>
    <row r="209" spans="1:7" x14ac:dyDescent="0.25">
      <c r="A209" s="128">
        <f t="shared" si="18"/>
        <v>50437</v>
      </c>
      <c r="B209" s="129">
        <f t="shared" si="19"/>
        <v>193</v>
      </c>
      <c r="C209" s="130">
        <f t="shared" si="20"/>
        <v>283872.32896974718</v>
      </c>
      <c r="D209" s="131">
        <f t="shared" si="14"/>
        <v>709.68082242436856</v>
      </c>
      <c r="E209" s="131">
        <f t="shared" si="15"/>
        <v>4992.0821771898154</v>
      </c>
      <c r="F209" s="131">
        <f t="shared" si="16"/>
        <v>5701.7629996141841</v>
      </c>
      <c r="G209" s="130">
        <f t="shared" si="17"/>
        <v>278880.24679255736</v>
      </c>
    </row>
    <row r="210" spans="1:7" x14ac:dyDescent="0.25">
      <c r="A210" s="128">
        <f t="shared" si="18"/>
        <v>50465</v>
      </c>
      <c r="B210" s="129">
        <f t="shared" si="19"/>
        <v>194</v>
      </c>
      <c r="C210" s="130">
        <f t="shared" si="20"/>
        <v>278880.24679255736</v>
      </c>
      <c r="D210" s="131">
        <f t="shared" ref="D210:D273" si="21">IF(B210="","",IPMT($E$13/12,B210,$E$7,-$E$11,$E$12,0))</f>
        <v>697.20061698139398</v>
      </c>
      <c r="E210" s="131">
        <f t="shared" ref="E210:E273" si="22">IF(B210="","",PPMT($E$13/12,B210,$E$7,-$E$11,$E$12,0))</f>
        <v>5004.5623826327892</v>
      </c>
      <c r="F210" s="131">
        <f t="shared" ref="F210:F273" si="23">IF(B210="","",SUM(D210:E210))</f>
        <v>5701.7629996141832</v>
      </c>
      <c r="G210" s="130">
        <f t="shared" ref="G210:G273" si="24">IF(B210="","",SUM(C210)-SUM(E210))</f>
        <v>273875.68440992455</v>
      </c>
    </row>
    <row r="211" spans="1:7" x14ac:dyDescent="0.25">
      <c r="A211" s="128">
        <f t="shared" ref="A211:A274" si="25">IF(B211="","",EDATE(A210,1))</f>
        <v>50496</v>
      </c>
      <c r="B211" s="129">
        <f t="shared" ref="B211:B274" si="26">IF(B210="","",IF(SUM(B210)+1&lt;=$E$7,SUM(B210)+1,""))</f>
        <v>195</v>
      </c>
      <c r="C211" s="130">
        <f t="shared" ref="C211:C274" si="27">IF(B211="","",G210)</f>
        <v>273875.68440992455</v>
      </c>
      <c r="D211" s="131">
        <f t="shared" si="21"/>
        <v>684.68921102481193</v>
      </c>
      <c r="E211" s="131">
        <f t="shared" si="22"/>
        <v>5017.0737885893714</v>
      </c>
      <c r="F211" s="131">
        <f t="shared" si="23"/>
        <v>5701.7629996141832</v>
      </c>
      <c r="G211" s="130">
        <f t="shared" si="24"/>
        <v>268858.61062133516</v>
      </c>
    </row>
    <row r="212" spans="1:7" x14ac:dyDescent="0.25">
      <c r="A212" s="128">
        <f t="shared" si="25"/>
        <v>50526</v>
      </c>
      <c r="B212" s="129">
        <f t="shared" si="26"/>
        <v>196</v>
      </c>
      <c r="C212" s="130">
        <f t="shared" si="27"/>
        <v>268858.61062133516</v>
      </c>
      <c r="D212" s="131">
        <f t="shared" si="21"/>
        <v>672.1465265533385</v>
      </c>
      <c r="E212" s="131">
        <f t="shared" si="22"/>
        <v>5029.6164730608443</v>
      </c>
      <c r="F212" s="131">
        <f t="shared" si="23"/>
        <v>5701.7629996141832</v>
      </c>
      <c r="G212" s="130">
        <f t="shared" si="24"/>
        <v>263828.9941482743</v>
      </c>
    </row>
    <row r="213" spans="1:7" x14ac:dyDescent="0.25">
      <c r="A213" s="128">
        <f t="shared" si="25"/>
        <v>50557</v>
      </c>
      <c r="B213" s="129">
        <f t="shared" si="26"/>
        <v>197</v>
      </c>
      <c r="C213" s="130">
        <f t="shared" si="27"/>
        <v>263828.9941482743</v>
      </c>
      <c r="D213" s="131">
        <f t="shared" si="21"/>
        <v>659.57248537068631</v>
      </c>
      <c r="E213" s="131">
        <f t="shared" si="22"/>
        <v>5042.1905142434971</v>
      </c>
      <c r="F213" s="131">
        <f t="shared" si="23"/>
        <v>5701.7629996141832</v>
      </c>
      <c r="G213" s="130">
        <f t="shared" si="24"/>
        <v>258786.8036340308</v>
      </c>
    </row>
    <row r="214" spans="1:7" x14ac:dyDescent="0.25">
      <c r="A214" s="128">
        <f t="shared" si="25"/>
        <v>50587</v>
      </c>
      <c r="B214" s="129">
        <f t="shared" si="26"/>
        <v>198</v>
      </c>
      <c r="C214" s="130">
        <f t="shared" si="27"/>
        <v>258786.8036340308</v>
      </c>
      <c r="D214" s="131">
        <f t="shared" si="21"/>
        <v>646.96700908507762</v>
      </c>
      <c r="E214" s="131">
        <f t="shared" si="22"/>
        <v>5054.7959905291054</v>
      </c>
      <c r="F214" s="131">
        <f t="shared" si="23"/>
        <v>5701.7629996141832</v>
      </c>
      <c r="G214" s="130">
        <f t="shared" si="24"/>
        <v>253732.00764350171</v>
      </c>
    </row>
    <row r="215" spans="1:7" x14ac:dyDescent="0.25">
      <c r="A215" s="128">
        <f t="shared" si="25"/>
        <v>50618</v>
      </c>
      <c r="B215" s="129">
        <f t="shared" si="26"/>
        <v>199</v>
      </c>
      <c r="C215" s="130">
        <f t="shared" si="27"/>
        <v>253732.00764350171</v>
      </c>
      <c r="D215" s="131">
        <f t="shared" si="21"/>
        <v>634.33001910875487</v>
      </c>
      <c r="E215" s="131">
        <f t="shared" si="22"/>
        <v>5067.4329805054276</v>
      </c>
      <c r="F215" s="131">
        <f t="shared" si="23"/>
        <v>5701.7629996141823</v>
      </c>
      <c r="G215" s="130">
        <f t="shared" si="24"/>
        <v>248664.57466299628</v>
      </c>
    </row>
    <row r="216" spans="1:7" x14ac:dyDescent="0.25">
      <c r="A216" s="128">
        <f t="shared" si="25"/>
        <v>50649</v>
      </c>
      <c r="B216" s="129">
        <f t="shared" si="26"/>
        <v>200</v>
      </c>
      <c r="C216" s="130">
        <f t="shared" si="27"/>
        <v>248664.57466299628</v>
      </c>
      <c r="D216" s="131">
        <f t="shared" si="21"/>
        <v>621.66143665749144</v>
      </c>
      <c r="E216" s="131">
        <f t="shared" si="22"/>
        <v>5080.1015629566919</v>
      </c>
      <c r="F216" s="131">
        <f t="shared" si="23"/>
        <v>5701.7629996141832</v>
      </c>
      <c r="G216" s="130">
        <f t="shared" si="24"/>
        <v>243584.47310003958</v>
      </c>
    </row>
    <row r="217" spans="1:7" x14ac:dyDescent="0.25">
      <c r="A217" s="128">
        <f t="shared" si="25"/>
        <v>50679</v>
      </c>
      <c r="B217" s="129">
        <f t="shared" si="26"/>
        <v>201</v>
      </c>
      <c r="C217" s="130">
        <f t="shared" si="27"/>
        <v>243584.47310003958</v>
      </c>
      <c r="D217" s="131">
        <f t="shared" si="21"/>
        <v>608.96118275009962</v>
      </c>
      <c r="E217" s="131">
        <f t="shared" si="22"/>
        <v>5092.8018168640838</v>
      </c>
      <c r="F217" s="131">
        <f t="shared" si="23"/>
        <v>5701.7629996141832</v>
      </c>
      <c r="G217" s="130">
        <f t="shared" si="24"/>
        <v>238491.6712831755</v>
      </c>
    </row>
    <row r="218" spans="1:7" x14ac:dyDescent="0.25">
      <c r="A218" s="128">
        <f t="shared" si="25"/>
        <v>50710</v>
      </c>
      <c r="B218" s="129">
        <f t="shared" si="26"/>
        <v>202</v>
      </c>
      <c r="C218" s="130">
        <f t="shared" si="27"/>
        <v>238491.6712831755</v>
      </c>
      <c r="D218" s="131">
        <f t="shared" si="21"/>
        <v>596.22917820793941</v>
      </c>
      <c r="E218" s="131">
        <f t="shared" si="22"/>
        <v>5105.533821406244</v>
      </c>
      <c r="F218" s="131">
        <f t="shared" si="23"/>
        <v>5701.7629996141832</v>
      </c>
      <c r="G218" s="130">
        <f t="shared" si="24"/>
        <v>233386.13746176925</v>
      </c>
    </row>
    <row r="219" spans="1:7" x14ac:dyDescent="0.25">
      <c r="A219" s="128">
        <f t="shared" si="25"/>
        <v>50740</v>
      </c>
      <c r="B219" s="129">
        <f t="shared" si="26"/>
        <v>203</v>
      </c>
      <c r="C219" s="130">
        <f t="shared" si="27"/>
        <v>233386.13746176925</v>
      </c>
      <c r="D219" s="131">
        <f t="shared" si="21"/>
        <v>583.46534365442392</v>
      </c>
      <c r="E219" s="131">
        <f t="shared" si="22"/>
        <v>5118.2976559597591</v>
      </c>
      <c r="F219" s="131">
        <f t="shared" si="23"/>
        <v>5701.7629996141832</v>
      </c>
      <c r="G219" s="130">
        <f t="shared" si="24"/>
        <v>228267.83980580949</v>
      </c>
    </row>
    <row r="220" spans="1:7" x14ac:dyDescent="0.25">
      <c r="A220" s="128">
        <f t="shared" si="25"/>
        <v>50771</v>
      </c>
      <c r="B220" s="129">
        <f t="shared" si="26"/>
        <v>204</v>
      </c>
      <c r="C220" s="130">
        <f t="shared" si="27"/>
        <v>228267.83980580949</v>
      </c>
      <c r="D220" s="131">
        <f t="shared" si="21"/>
        <v>570.66959951452452</v>
      </c>
      <c r="E220" s="131">
        <f t="shared" si="22"/>
        <v>5131.0934000996585</v>
      </c>
      <c r="F220" s="131">
        <f t="shared" si="23"/>
        <v>5701.7629996141832</v>
      </c>
      <c r="G220" s="130">
        <f t="shared" si="24"/>
        <v>223136.74640570983</v>
      </c>
    </row>
    <row r="221" spans="1:7" x14ac:dyDescent="0.25">
      <c r="A221" s="128">
        <f t="shared" si="25"/>
        <v>50802</v>
      </c>
      <c r="B221" s="129">
        <f t="shared" si="26"/>
        <v>205</v>
      </c>
      <c r="C221" s="130">
        <f t="shared" si="27"/>
        <v>223136.74640570983</v>
      </c>
      <c r="D221" s="131">
        <f t="shared" si="21"/>
        <v>557.84186601427518</v>
      </c>
      <c r="E221" s="131">
        <f t="shared" si="22"/>
        <v>5143.921133599908</v>
      </c>
      <c r="F221" s="131">
        <f t="shared" si="23"/>
        <v>5701.7629996141832</v>
      </c>
      <c r="G221" s="130">
        <f t="shared" si="24"/>
        <v>217992.82527210991</v>
      </c>
    </row>
    <row r="222" spans="1:7" x14ac:dyDescent="0.25">
      <c r="A222" s="128">
        <f t="shared" si="25"/>
        <v>50830</v>
      </c>
      <c r="B222" s="129">
        <f t="shared" si="26"/>
        <v>206</v>
      </c>
      <c r="C222" s="130">
        <f t="shared" si="27"/>
        <v>217992.82527210991</v>
      </c>
      <c r="D222" s="131">
        <f t="shared" si="21"/>
        <v>544.98206318027553</v>
      </c>
      <c r="E222" s="131">
        <f t="shared" si="22"/>
        <v>5156.7809364339073</v>
      </c>
      <c r="F222" s="131">
        <f t="shared" si="23"/>
        <v>5701.7629996141832</v>
      </c>
      <c r="G222" s="130">
        <f t="shared" si="24"/>
        <v>212836.04433567601</v>
      </c>
    </row>
    <row r="223" spans="1:7" x14ac:dyDescent="0.25">
      <c r="A223" s="128">
        <f t="shared" si="25"/>
        <v>50861</v>
      </c>
      <c r="B223" s="129">
        <f t="shared" si="26"/>
        <v>207</v>
      </c>
      <c r="C223" s="130">
        <f t="shared" si="27"/>
        <v>212836.04433567601</v>
      </c>
      <c r="D223" s="131">
        <f t="shared" si="21"/>
        <v>532.09011083919074</v>
      </c>
      <c r="E223" s="131">
        <f t="shared" si="22"/>
        <v>5169.6728887749923</v>
      </c>
      <c r="F223" s="131">
        <f t="shared" si="23"/>
        <v>5701.7629996141832</v>
      </c>
      <c r="G223" s="130">
        <f t="shared" si="24"/>
        <v>207666.371446901</v>
      </c>
    </row>
    <row r="224" spans="1:7" x14ac:dyDescent="0.25">
      <c r="A224" s="128">
        <f t="shared" si="25"/>
        <v>50891</v>
      </c>
      <c r="B224" s="129">
        <f t="shared" si="26"/>
        <v>208</v>
      </c>
      <c r="C224" s="130">
        <f t="shared" si="27"/>
        <v>207666.371446901</v>
      </c>
      <c r="D224" s="131">
        <f t="shared" si="21"/>
        <v>519.16592861725326</v>
      </c>
      <c r="E224" s="131">
        <f t="shared" si="22"/>
        <v>5182.5970709969297</v>
      </c>
      <c r="F224" s="131">
        <f t="shared" si="23"/>
        <v>5701.7629996141832</v>
      </c>
      <c r="G224" s="130">
        <f t="shared" si="24"/>
        <v>202483.77437590406</v>
      </c>
    </row>
    <row r="225" spans="1:7" x14ac:dyDescent="0.25">
      <c r="A225" s="128">
        <f t="shared" si="25"/>
        <v>50922</v>
      </c>
      <c r="B225" s="129">
        <f t="shared" si="26"/>
        <v>209</v>
      </c>
      <c r="C225" s="130">
        <f t="shared" si="27"/>
        <v>202483.77437590406</v>
      </c>
      <c r="D225" s="131">
        <f t="shared" si="21"/>
        <v>506.20943593976091</v>
      </c>
      <c r="E225" s="131">
        <f t="shared" si="22"/>
        <v>5195.5535636744225</v>
      </c>
      <c r="F225" s="131">
        <f t="shared" si="23"/>
        <v>5701.7629996141832</v>
      </c>
      <c r="G225" s="130">
        <f t="shared" si="24"/>
        <v>197288.22081222964</v>
      </c>
    </row>
    <row r="226" spans="1:7" x14ac:dyDescent="0.25">
      <c r="A226" s="128">
        <f t="shared" si="25"/>
        <v>50952</v>
      </c>
      <c r="B226" s="129">
        <f t="shared" si="26"/>
        <v>210</v>
      </c>
      <c r="C226" s="130">
        <f t="shared" si="27"/>
        <v>197288.22081222964</v>
      </c>
      <c r="D226" s="131">
        <f t="shared" si="21"/>
        <v>493.22055203057482</v>
      </c>
      <c r="E226" s="131">
        <f t="shared" si="22"/>
        <v>5208.542447583608</v>
      </c>
      <c r="F226" s="131">
        <f t="shared" si="23"/>
        <v>5701.7629996141832</v>
      </c>
      <c r="G226" s="130">
        <f t="shared" si="24"/>
        <v>192079.67836464604</v>
      </c>
    </row>
    <row r="227" spans="1:7" x14ac:dyDescent="0.25">
      <c r="A227" s="128">
        <f t="shared" si="25"/>
        <v>50983</v>
      </c>
      <c r="B227" s="129">
        <f t="shared" si="26"/>
        <v>211</v>
      </c>
      <c r="C227" s="130">
        <f t="shared" si="27"/>
        <v>192079.67836464604</v>
      </c>
      <c r="D227" s="131">
        <f t="shared" si="21"/>
        <v>480.19919591161585</v>
      </c>
      <c r="E227" s="131">
        <f t="shared" si="22"/>
        <v>5221.5638037025674</v>
      </c>
      <c r="F227" s="131">
        <f t="shared" si="23"/>
        <v>5701.7629996141832</v>
      </c>
      <c r="G227" s="130">
        <f t="shared" si="24"/>
        <v>186858.11456094348</v>
      </c>
    </row>
    <row r="228" spans="1:7" x14ac:dyDescent="0.25">
      <c r="A228" s="128">
        <f t="shared" si="25"/>
        <v>51014</v>
      </c>
      <c r="B228" s="129">
        <f t="shared" si="26"/>
        <v>212</v>
      </c>
      <c r="C228" s="130">
        <f t="shared" si="27"/>
        <v>186858.11456094348</v>
      </c>
      <c r="D228" s="131">
        <f t="shared" si="21"/>
        <v>467.14528640235943</v>
      </c>
      <c r="E228" s="131">
        <f t="shared" si="22"/>
        <v>5234.6177132118237</v>
      </c>
      <c r="F228" s="131">
        <f t="shared" si="23"/>
        <v>5701.7629996141832</v>
      </c>
      <c r="G228" s="130">
        <f t="shared" si="24"/>
        <v>181623.49684773164</v>
      </c>
    </row>
    <row r="229" spans="1:7" x14ac:dyDescent="0.25">
      <c r="A229" s="128">
        <f t="shared" si="25"/>
        <v>51044</v>
      </c>
      <c r="B229" s="129">
        <f t="shared" si="26"/>
        <v>213</v>
      </c>
      <c r="C229" s="130">
        <f t="shared" si="27"/>
        <v>181623.49684773164</v>
      </c>
      <c r="D229" s="131">
        <f t="shared" si="21"/>
        <v>454.05874211932985</v>
      </c>
      <c r="E229" s="131">
        <f t="shared" si="22"/>
        <v>5247.7042574948528</v>
      </c>
      <c r="F229" s="131">
        <f t="shared" si="23"/>
        <v>5701.7629996141823</v>
      </c>
      <c r="G229" s="130">
        <f t="shared" si="24"/>
        <v>176375.79259023679</v>
      </c>
    </row>
    <row r="230" spans="1:7" x14ac:dyDescent="0.25">
      <c r="A230" s="128">
        <f t="shared" si="25"/>
        <v>51075</v>
      </c>
      <c r="B230" s="129">
        <f t="shared" si="26"/>
        <v>214</v>
      </c>
      <c r="C230" s="130">
        <f t="shared" si="27"/>
        <v>176375.79259023679</v>
      </c>
      <c r="D230" s="131">
        <f t="shared" si="21"/>
        <v>440.9394814755928</v>
      </c>
      <c r="E230" s="131">
        <f t="shared" si="22"/>
        <v>5260.8235181385908</v>
      </c>
      <c r="F230" s="131">
        <f t="shared" si="23"/>
        <v>5701.7629996141832</v>
      </c>
      <c r="G230" s="130">
        <f t="shared" si="24"/>
        <v>171114.9690720982</v>
      </c>
    </row>
    <row r="231" spans="1:7" x14ac:dyDescent="0.25">
      <c r="A231" s="128">
        <f t="shared" si="25"/>
        <v>51105</v>
      </c>
      <c r="B231" s="129">
        <f t="shared" si="26"/>
        <v>215</v>
      </c>
      <c r="C231" s="130">
        <f t="shared" si="27"/>
        <v>171114.9690720982</v>
      </c>
      <c r="D231" s="131">
        <f t="shared" si="21"/>
        <v>427.78742268024627</v>
      </c>
      <c r="E231" s="131">
        <f t="shared" si="22"/>
        <v>5273.9755769339372</v>
      </c>
      <c r="F231" s="131">
        <f t="shared" si="23"/>
        <v>5701.7629996141832</v>
      </c>
      <c r="G231" s="130">
        <f t="shared" si="24"/>
        <v>165840.99349516426</v>
      </c>
    </row>
    <row r="232" spans="1:7" x14ac:dyDescent="0.25">
      <c r="A232" s="128">
        <f t="shared" si="25"/>
        <v>51136</v>
      </c>
      <c r="B232" s="129">
        <f t="shared" si="26"/>
        <v>216</v>
      </c>
      <c r="C232" s="130">
        <f t="shared" si="27"/>
        <v>165840.99349516426</v>
      </c>
      <c r="D232" s="131">
        <f t="shared" si="21"/>
        <v>414.60248373791137</v>
      </c>
      <c r="E232" s="131">
        <f t="shared" si="22"/>
        <v>5287.1605158762713</v>
      </c>
      <c r="F232" s="131">
        <f t="shared" si="23"/>
        <v>5701.7629996141823</v>
      </c>
      <c r="G232" s="130">
        <f t="shared" si="24"/>
        <v>160553.83297928798</v>
      </c>
    </row>
    <row r="233" spans="1:7" x14ac:dyDescent="0.25">
      <c r="A233" s="128">
        <f t="shared" si="25"/>
        <v>51167</v>
      </c>
      <c r="B233" s="129">
        <f t="shared" si="26"/>
        <v>217</v>
      </c>
      <c r="C233" s="130">
        <f t="shared" si="27"/>
        <v>160553.83297928798</v>
      </c>
      <c r="D233" s="131">
        <f t="shared" si="21"/>
        <v>401.38458244822067</v>
      </c>
      <c r="E233" s="131">
        <f t="shared" si="22"/>
        <v>5300.3784171659627</v>
      </c>
      <c r="F233" s="131">
        <f t="shared" si="23"/>
        <v>5701.7629996141832</v>
      </c>
      <c r="G233" s="130">
        <f t="shared" si="24"/>
        <v>155253.45456212203</v>
      </c>
    </row>
    <row r="234" spans="1:7" x14ac:dyDescent="0.25">
      <c r="A234" s="128">
        <f t="shared" si="25"/>
        <v>51196</v>
      </c>
      <c r="B234" s="129">
        <f t="shared" si="26"/>
        <v>218</v>
      </c>
      <c r="C234" s="130">
        <f t="shared" si="27"/>
        <v>155253.45456212203</v>
      </c>
      <c r="D234" s="131">
        <f t="shared" si="21"/>
        <v>388.13363640530582</v>
      </c>
      <c r="E234" s="131">
        <f t="shared" si="22"/>
        <v>5313.6293632088764</v>
      </c>
      <c r="F234" s="131">
        <f t="shared" si="23"/>
        <v>5701.7629996141823</v>
      </c>
      <c r="G234" s="130">
        <f t="shared" si="24"/>
        <v>149939.82519891317</v>
      </c>
    </row>
    <row r="235" spans="1:7" x14ac:dyDescent="0.25">
      <c r="A235" s="128">
        <f t="shared" si="25"/>
        <v>51227</v>
      </c>
      <c r="B235" s="129">
        <f t="shared" si="26"/>
        <v>219</v>
      </c>
      <c r="C235" s="130">
        <f t="shared" si="27"/>
        <v>149939.82519891317</v>
      </c>
      <c r="D235" s="131">
        <f t="shared" si="21"/>
        <v>374.84956299728356</v>
      </c>
      <c r="E235" s="131">
        <f t="shared" si="22"/>
        <v>5326.9134366169001</v>
      </c>
      <c r="F235" s="131">
        <f t="shared" si="23"/>
        <v>5701.7629996141841</v>
      </c>
      <c r="G235" s="130">
        <f t="shared" si="24"/>
        <v>144612.91176229628</v>
      </c>
    </row>
    <row r="236" spans="1:7" x14ac:dyDescent="0.25">
      <c r="A236" s="128">
        <f t="shared" si="25"/>
        <v>51257</v>
      </c>
      <c r="B236" s="129">
        <f t="shared" si="26"/>
        <v>220</v>
      </c>
      <c r="C236" s="130">
        <f t="shared" si="27"/>
        <v>144612.91176229628</v>
      </c>
      <c r="D236" s="131">
        <f t="shared" si="21"/>
        <v>361.53227940574135</v>
      </c>
      <c r="E236" s="131">
        <f t="shared" si="22"/>
        <v>5340.2307202084421</v>
      </c>
      <c r="F236" s="131">
        <f t="shared" si="23"/>
        <v>5701.7629996141832</v>
      </c>
      <c r="G236" s="130">
        <f t="shared" si="24"/>
        <v>139272.68104208785</v>
      </c>
    </row>
    <row r="237" spans="1:7" x14ac:dyDescent="0.25">
      <c r="A237" s="128">
        <f t="shared" si="25"/>
        <v>51288</v>
      </c>
      <c r="B237" s="129">
        <f t="shared" si="26"/>
        <v>221</v>
      </c>
      <c r="C237" s="130">
        <f t="shared" si="27"/>
        <v>139272.68104208785</v>
      </c>
      <c r="D237" s="131">
        <f t="shared" si="21"/>
        <v>348.18170260522027</v>
      </c>
      <c r="E237" s="131">
        <f t="shared" si="22"/>
        <v>5353.5812970089619</v>
      </c>
      <c r="F237" s="131">
        <f t="shared" si="23"/>
        <v>5701.7629996141823</v>
      </c>
      <c r="G237" s="130">
        <f t="shared" si="24"/>
        <v>133919.09974507889</v>
      </c>
    </row>
    <row r="238" spans="1:7" x14ac:dyDescent="0.25">
      <c r="A238" s="128">
        <f t="shared" si="25"/>
        <v>51318</v>
      </c>
      <c r="B238" s="129">
        <f t="shared" si="26"/>
        <v>222</v>
      </c>
      <c r="C238" s="130">
        <f t="shared" si="27"/>
        <v>133919.09974507889</v>
      </c>
      <c r="D238" s="131">
        <f t="shared" si="21"/>
        <v>334.79774936269786</v>
      </c>
      <c r="E238" s="131">
        <f t="shared" si="22"/>
        <v>5366.9652502514855</v>
      </c>
      <c r="F238" s="131">
        <f t="shared" si="23"/>
        <v>5701.7629996141832</v>
      </c>
      <c r="G238" s="130">
        <f t="shared" si="24"/>
        <v>128552.13449482741</v>
      </c>
    </row>
    <row r="239" spans="1:7" x14ac:dyDescent="0.25">
      <c r="A239" s="128">
        <f t="shared" si="25"/>
        <v>51349</v>
      </c>
      <c r="B239" s="129">
        <f t="shared" si="26"/>
        <v>223</v>
      </c>
      <c r="C239" s="130">
        <f t="shared" si="27"/>
        <v>128552.13449482741</v>
      </c>
      <c r="D239" s="131">
        <f t="shared" si="21"/>
        <v>321.38033623706912</v>
      </c>
      <c r="E239" s="131">
        <f t="shared" si="22"/>
        <v>5380.3826633771141</v>
      </c>
      <c r="F239" s="131">
        <f t="shared" si="23"/>
        <v>5701.7629996141832</v>
      </c>
      <c r="G239" s="130">
        <f t="shared" si="24"/>
        <v>123171.7518314503</v>
      </c>
    </row>
    <row r="240" spans="1:7" x14ac:dyDescent="0.25">
      <c r="A240" s="128">
        <f t="shared" si="25"/>
        <v>51380</v>
      </c>
      <c r="B240" s="129">
        <f t="shared" si="26"/>
        <v>224</v>
      </c>
      <c r="C240" s="130">
        <f t="shared" si="27"/>
        <v>123171.7518314503</v>
      </c>
      <c r="D240" s="131">
        <f t="shared" si="21"/>
        <v>307.92937957862637</v>
      </c>
      <c r="E240" s="131">
        <f t="shared" si="22"/>
        <v>5393.8336200355579</v>
      </c>
      <c r="F240" s="131">
        <f t="shared" si="23"/>
        <v>5701.7629996141841</v>
      </c>
      <c r="G240" s="130">
        <f t="shared" si="24"/>
        <v>117777.91821141474</v>
      </c>
    </row>
    <row r="241" spans="1:8" x14ac:dyDescent="0.25">
      <c r="A241" s="128">
        <f t="shared" si="25"/>
        <v>51410</v>
      </c>
      <c r="B241" s="129">
        <f t="shared" si="26"/>
        <v>225</v>
      </c>
      <c r="C241" s="130">
        <f t="shared" si="27"/>
        <v>117777.91821141474</v>
      </c>
      <c r="D241" s="131">
        <f t="shared" si="21"/>
        <v>294.4447955285375</v>
      </c>
      <c r="E241" s="131">
        <f t="shared" si="22"/>
        <v>5407.3182040856464</v>
      </c>
      <c r="F241" s="131">
        <f t="shared" si="23"/>
        <v>5701.7629996141841</v>
      </c>
      <c r="G241" s="130">
        <f t="shared" si="24"/>
        <v>112370.60000732909</v>
      </c>
    </row>
    <row r="242" spans="1:8" x14ac:dyDescent="0.25">
      <c r="A242" s="128">
        <f t="shared" si="25"/>
        <v>51441</v>
      </c>
      <c r="B242" s="129">
        <f t="shared" si="26"/>
        <v>226</v>
      </c>
      <c r="C242" s="130">
        <f t="shared" si="27"/>
        <v>112370.60000732909</v>
      </c>
      <c r="D242" s="131">
        <f t="shared" si="21"/>
        <v>280.92650001832334</v>
      </c>
      <c r="E242" s="131">
        <f t="shared" si="22"/>
        <v>5420.83649959586</v>
      </c>
      <c r="F242" s="131">
        <f t="shared" si="23"/>
        <v>5701.7629996141832</v>
      </c>
      <c r="G242" s="130">
        <f t="shared" si="24"/>
        <v>106949.76350773324</v>
      </c>
    </row>
    <row r="243" spans="1:8" x14ac:dyDescent="0.25">
      <c r="A243" s="128">
        <f t="shared" si="25"/>
        <v>51471</v>
      </c>
      <c r="B243" s="129">
        <f t="shared" si="26"/>
        <v>227</v>
      </c>
      <c r="C243" s="130">
        <f t="shared" si="27"/>
        <v>106949.76350773324</v>
      </c>
      <c r="D243" s="131">
        <f t="shared" si="21"/>
        <v>267.37440876933374</v>
      </c>
      <c r="E243" s="131">
        <f t="shared" si="22"/>
        <v>5434.3885908448501</v>
      </c>
      <c r="F243" s="131">
        <f t="shared" si="23"/>
        <v>5701.7629996141841</v>
      </c>
      <c r="G243" s="130">
        <f t="shared" si="24"/>
        <v>101515.3749168884</v>
      </c>
    </row>
    <row r="244" spans="1:8" x14ac:dyDescent="0.25">
      <c r="A244" s="128">
        <f t="shared" si="25"/>
        <v>51502</v>
      </c>
      <c r="B244" s="129">
        <f t="shared" si="26"/>
        <v>228</v>
      </c>
      <c r="C244" s="130">
        <f t="shared" si="27"/>
        <v>101515.3749168884</v>
      </c>
      <c r="D244" s="131">
        <f t="shared" si="21"/>
        <v>253.78843729222154</v>
      </c>
      <c r="E244" s="131">
        <f t="shared" si="22"/>
        <v>5447.9745623219624</v>
      </c>
      <c r="F244" s="131">
        <f t="shared" si="23"/>
        <v>5701.7629996141841</v>
      </c>
      <c r="G244" s="130">
        <f t="shared" si="24"/>
        <v>96067.400354566431</v>
      </c>
    </row>
    <row r="245" spans="1:8" x14ac:dyDescent="0.25">
      <c r="A245" s="128">
        <f t="shared" si="25"/>
        <v>51533</v>
      </c>
      <c r="B245" s="129">
        <f t="shared" si="26"/>
        <v>229</v>
      </c>
      <c r="C245" s="130">
        <f t="shared" si="27"/>
        <v>96067.400354566431</v>
      </c>
      <c r="D245" s="131">
        <f t="shared" si="21"/>
        <v>240.16850088641667</v>
      </c>
      <c r="E245" s="131">
        <f t="shared" si="22"/>
        <v>5461.5944987277662</v>
      </c>
      <c r="F245" s="131">
        <f t="shared" si="23"/>
        <v>5701.7629996141832</v>
      </c>
      <c r="G245" s="130">
        <f t="shared" si="24"/>
        <v>90605.805855838669</v>
      </c>
    </row>
    <row r="246" spans="1:8" x14ac:dyDescent="0.25">
      <c r="A246" s="128">
        <f t="shared" si="25"/>
        <v>51561</v>
      </c>
      <c r="B246" s="129">
        <f t="shared" si="26"/>
        <v>230</v>
      </c>
      <c r="C246" s="130">
        <f t="shared" si="27"/>
        <v>90605.805855838669</v>
      </c>
      <c r="D246" s="131">
        <f t="shared" si="21"/>
        <v>226.51451463959722</v>
      </c>
      <c r="E246" s="131">
        <f t="shared" si="22"/>
        <v>5475.2484849745861</v>
      </c>
      <c r="F246" s="131">
        <f t="shared" si="23"/>
        <v>5701.7629996141832</v>
      </c>
      <c r="G246" s="130">
        <f t="shared" si="24"/>
        <v>85130.557370864088</v>
      </c>
    </row>
    <row r="247" spans="1:8" x14ac:dyDescent="0.25">
      <c r="A247" s="128">
        <f t="shared" si="25"/>
        <v>51592</v>
      </c>
      <c r="B247" s="129">
        <f t="shared" si="26"/>
        <v>231</v>
      </c>
      <c r="C247" s="130">
        <f t="shared" si="27"/>
        <v>85130.557370864088</v>
      </c>
      <c r="D247" s="131">
        <f t="shared" si="21"/>
        <v>212.82639342716078</v>
      </c>
      <c r="E247" s="131">
        <f t="shared" si="22"/>
        <v>5488.9366061870223</v>
      </c>
      <c r="F247" s="131">
        <f t="shared" si="23"/>
        <v>5701.7629996141832</v>
      </c>
      <c r="G247" s="130">
        <f t="shared" si="24"/>
        <v>79641.620764677064</v>
      </c>
    </row>
    <row r="248" spans="1:8" x14ac:dyDescent="0.25">
      <c r="A248" s="128">
        <f t="shared" si="25"/>
        <v>51622</v>
      </c>
      <c r="B248" s="129">
        <f t="shared" si="26"/>
        <v>232</v>
      </c>
      <c r="C248" s="130">
        <f t="shared" si="27"/>
        <v>79641.620764677064</v>
      </c>
      <c r="D248" s="131">
        <f t="shared" si="21"/>
        <v>199.10405191169318</v>
      </c>
      <c r="E248" s="131">
        <f t="shared" si="22"/>
        <v>5502.65894770249</v>
      </c>
      <c r="F248" s="131">
        <f t="shared" si="23"/>
        <v>5701.7629996141832</v>
      </c>
      <c r="G248" s="130">
        <f t="shared" si="24"/>
        <v>74138.961816974566</v>
      </c>
    </row>
    <row r="249" spans="1:8" x14ac:dyDescent="0.25">
      <c r="A249" s="128">
        <f t="shared" si="25"/>
        <v>51653</v>
      </c>
      <c r="B249" s="129">
        <f t="shared" si="26"/>
        <v>233</v>
      </c>
      <c r="C249" s="130">
        <f t="shared" si="27"/>
        <v>74138.961816974566</v>
      </c>
      <c r="D249" s="131">
        <f t="shared" si="21"/>
        <v>185.34740454243698</v>
      </c>
      <c r="E249" s="131">
        <f t="shared" si="22"/>
        <v>5516.4155950717468</v>
      </c>
      <c r="F249" s="131">
        <f t="shared" si="23"/>
        <v>5701.7629996141841</v>
      </c>
      <c r="G249" s="130">
        <f t="shared" si="24"/>
        <v>68622.546221902827</v>
      </c>
    </row>
    <row r="250" spans="1:8" x14ac:dyDescent="0.25">
      <c r="A250" s="128">
        <f t="shared" si="25"/>
        <v>51683</v>
      </c>
      <c r="B250" s="129">
        <f t="shared" si="26"/>
        <v>234</v>
      </c>
      <c r="C250" s="130">
        <f t="shared" si="27"/>
        <v>68622.546221902827</v>
      </c>
      <c r="D250" s="131">
        <f t="shared" si="21"/>
        <v>171.5563655547576</v>
      </c>
      <c r="E250" s="131">
        <f t="shared" si="22"/>
        <v>5530.2066340594265</v>
      </c>
      <c r="F250" s="131">
        <f t="shared" si="23"/>
        <v>5701.7629996141841</v>
      </c>
      <c r="G250" s="130">
        <f t="shared" si="24"/>
        <v>63092.339587843402</v>
      </c>
    </row>
    <row r="251" spans="1:8" x14ac:dyDescent="0.25">
      <c r="A251" s="128">
        <f t="shared" si="25"/>
        <v>51714</v>
      </c>
      <c r="B251" s="129">
        <f t="shared" si="26"/>
        <v>235</v>
      </c>
      <c r="C251" s="130">
        <f t="shared" si="27"/>
        <v>63092.339587843402</v>
      </c>
      <c r="D251" s="131">
        <f t="shared" si="21"/>
        <v>157.73084896960907</v>
      </c>
      <c r="E251" s="131">
        <f t="shared" si="22"/>
        <v>5544.0321506445744</v>
      </c>
      <c r="F251" s="131">
        <f t="shared" si="23"/>
        <v>5701.7629996141832</v>
      </c>
      <c r="G251" s="130">
        <f t="shared" si="24"/>
        <v>57548.307437198826</v>
      </c>
    </row>
    <row r="252" spans="1:8" x14ac:dyDescent="0.25">
      <c r="A252" s="128">
        <f t="shared" si="25"/>
        <v>51745</v>
      </c>
      <c r="B252" s="129">
        <f t="shared" si="26"/>
        <v>236</v>
      </c>
      <c r="C252" s="130">
        <f t="shared" si="27"/>
        <v>57548.307437198826</v>
      </c>
      <c r="D252" s="131">
        <f t="shared" si="21"/>
        <v>143.87076859299762</v>
      </c>
      <c r="E252" s="131">
        <f t="shared" si="22"/>
        <v>5557.8922310211856</v>
      </c>
      <c r="F252" s="131">
        <f t="shared" si="23"/>
        <v>5701.7629996141832</v>
      </c>
      <c r="G252" s="130">
        <f t="shared" si="24"/>
        <v>51990.41520617764</v>
      </c>
    </row>
    <row r="253" spans="1:8" x14ac:dyDescent="0.25">
      <c r="A253" s="128">
        <f t="shared" si="25"/>
        <v>51775</v>
      </c>
      <c r="B253" s="129">
        <f t="shared" si="26"/>
        <v>237</v>
      </c>
      <c r="C253" s="130">
        <f t="shared" si="27"/>
        <v>51990.41520617764</v>
      </c>
      <c r="D253" s="131">
        <f t="shared" si="21"/>
        <v>129.97603801544466</v>
      </c>
      <c r="E253" s="131">
        <f t="shared" si="22"/>
        <v>5571.7869615987383</v>
      </c>
      <c r="F253" s="131">
        <f t="shared" si="23"/>
        <v>5701.7629996141832</v>
      </c>
      <c r="G253" s="130">
        <f t="shared" si="24"/>
        <v>46418.628244578904</v>
      </c>
    </row>
    <row r="254" spans="1:8" x14ac:dyDescent="0.25">
      <c r="A254" s="128">
        <f t="shared" si="25"/>
        <v>51806</v>
      </c>
      <c r="B254" s="129">
        <f t="shared" si="26"/>
        <v>238</v>
      </c>
      <c r="C254" s="130">
        <f t="shared" si="27"/>
        <v>46418.628244578904</v>
      </c>
      <c r="D254" s="131">
        <f t="shared" si="21"/>
        <v>116.04657061144781</v>
      </c>
      <c r="E254" s="131">
        <f t="shared" si="22"/>
        <v>5585.7164290027358</v>
      </c>
      <c r="F254" s="131">
        <f t="shared" si="23"/>
        <v>5701.7629996141841</v>
      </c>
      <c r="G254" s="130">
        <f t="shared" si="24"/>
        <v>40832.911815576168</v>
      </c>
    </row>
    <row r="255" spans="1:8" x14ac:dyDescent="0.25">
      <c r="A255" s="128">
        <f t="shared" si="25"/>
        <v>51836</v>
      </c>
      <c r="B255" s="129">
        <f t="shared" si="26"/>
        <v>239</v>
      </c>
      <c r="C255" s="130">
        <f t="shared" si="27"/>
        <v>40832.911815576168</v>
      </c>
      <c r="D255" s="131">
        <f t="shared" si="21"/>
        <v>102.08227953894097</v>
      </c>
      <c r="E255" s="131">
        <f t="shared" si="22"/>
        <v>5599.6807200752419</v>
      </c>
      <c r="F255" s="131">
        <f t="shared" si="23"/>
        <v>5701.7629996141832</v>
      </c>
      <c r="G255" s="130">
        <f t="shared" si="24"/>
        <v>35233.231095500923</v>
      </c>
    </row>
    <row r="256" spans="1:8" x14ac:dyDescent="0.25">
      <c r="A256" s="128">
        <f t="shared" si="25"/>
        <v>51867</v>
      </c>
      <c r="B256" s="129">
        <f t="shared" si="26"/>
        <v>240</v>
      </c>
      <c r="C256" s="130">
        <f t="shared" si="27"/>
        <v>35233.231095500923</v>
      </c>
      <c r="D256" s="131">
        <f t="shared" si="21"/>
        <v>88.083077738752877</v>
      </c>
      <c r="E256" s="131">
        <f t="shared" si="22"/>
        <v>5613.6799218754304</v>
      </c>
      <c r="F256" s="131">
        <f t="shared" si="23"/>
        <v>5701.7629996141832</v>
      </c>
      <c r="G256" s="130">
        <f t="shared" si="24"/>
        <v>29619.551173625492</v>
      </c>
      <c r="H256" s="358">
        <f>G256/$M$4</f>
        <v>35959.999999999731</v>
      </c>
    </row>
    <row r="257" spans="1:7" x14ac:dyDescent="0.25">
      <c r="A257" s="128" t="str">
        <f t="shared" si="25"/>
        <v/>
      </c>
      <c r="B257" s="129" t="str">
        <f t="shared" si="26"/>
        <v/>
      </c>
      <c r="C257" s="130" t="str">
        <f t="shared" si="27"/>
        <v/>
      </c>
      <c r="D257" s="131" t="str">
        <f t="shared" si="21"/>
        <v/>
      </c>
      <c r="E257" s="131" t="str">
        <f t="shared" si="22"/>
        <v/>
      </c>
      <c r="F257" s="131" t="str">
        <f t="shared" si="23"/>
        <v/>
      </c>
      <c r="G257" s="130" t="str">
        <f t="shared" si="24"/>
        <v/>
      </c>
    </row>
    <row r="258" spans="1:7" x14ac:dyDescent="0.25">
      <c r="A258" s="128" t="str">
        <f t="shared" si="25"/>
        <v/>
      </c>
      <c r="B258" s="129" t="str">
        <f t="shared" si="26"/>
        <v/>
      </c>
      <c r="C258" s="130" t="str">
        <f t="shared" si="27"/>
        <v/>
      </c>
      <c r="D258" s="131" t="str">
        <f t="shared" si="21"/>
        <v/>
      </c>
      <c r="E258" s="131" t="str">
        <f t="shared" si="22"/>
        <v/>
      </c>
      <c r="F258" s="131" t="str">
        <f t="shared" si="23"/>
        <v/>
      </c>
      <c r="G258" s="130" t="str">
        <f t="shared" si="24"/>
        <v/>
      </c>
    </row>
    <row r="259" spans="1:7" x14ac:dyDescent="0.25">
      <c r="A259" s="128" t="str">
        <f t="shared" si="25"/>
        <v/>
      </c>
      <c r="B259" s="129" t="str">
        <f t="shared" si="26"/>
        <v/>
      </c>
      <c r="C259" s="130" t="str">
        <f t="shared" si="27"/>
        <v/>
      </c>
      <c r="D259" s="131" t="str">
        <f t="shared" si="21"/>
        <v/>
      </c>
      <c r="E259" s="131" t="str">
        <f t="shared" si="22"/>
        <v/>
      </c>
      <c r="F259" s="131" t="str">
        <f t="shared" si="23"/>
        <v/>
      </c>
      <c r="G259" s="130" t="str">
        <f t="shared" si="24"/>
        <v/>
      </c>
    </row>
    <row r="260" spans="1:7" x14ac:dyDescent="0.25">
      <c r="A260" s="128" t="str">
        <f t="shared" si="25"/>
        <v/>
      </c>
      <c r="B260" s="129" t="str">
        <f t="shared" si="26"/>
        <v/>
      </c>
      <c r="C260" s="130" t="str">
        <f t="shared" si="27"/>
        <v/>
      </c>
      <c r="D260" s="131" t="str">
        <f t="shared" si="21"/>
        <v/>
      </c>
      <c r="E260" s="131" t="str">
        <f t="shared" si="22"/>
        <v/>
      </c>
      <c r="F260" s="131" t="str">
        <f t="shared" si="23"/>
        <v/>
      </c>
      <c r="G260" s="130" t="str">
        <f t="shared" si="24"/>
        <v/>
      </c>
    </row>
    <row r="261" spans="1:7" x14ac:dyDescent="0.25">
      <c r="A261" s="128" t="str">
        <f t="shared" si="25"/>
        <v/>
      </c>
      <c r="B261" s="129" t="str">
        <f t="shared" si="26"/>
        <v/>
      </c>
      <c r="C261" s="130" t="str">
        <f t="shared" si="27"/>
        <v/>
      </c>
      <c r="D261" s="131" t="str">
        <f t="shared" si="21"/>
        <v/>
      </c>
      <c r="E261" s="131" t="str">
        <f t="shared" si="22"/>
        <v/>
      </c>
      <c r="F261" s="131" t="str">
        <f t="shared" si="23"/>
        <v/>
      </c>
      <c r="G261" s="130" t="str">
        <f t="shared" si="24"/>
        <v/>
      </c>
    </row>
    <row r="262" spans="1:7" x14ac:dyDescent="0.25">
      <c r="A262" s="128" t="str">
        <f t="shared" si="25"/>
        <v/>
      </c>
      <c r="B262" s="129" t="str">
        <f t="shared" si="26"/>
        <v/>
      </c>
      <c r="C262" s="130" t="str">
        <f t="shared" si="27"/>
        <v/>
      </c>
      <c r="D262" s="131" t="str">
        <f t="shared" si="21"/>
        <v/>
      </c>
      <c r="E262" s="131" t="str">
        <f t="shared" si="22"/>
        <v/>
      </c>
      <c r="F262" s="131" t="str">
        <f t="shared" si="23"/>
        <v/>
      </c>
      <c r="G262" s="130" t="str">
        <f t="shared" si="24"/>
        <v/>
      </c>
    </row>
    <row r="263" spans="1:7" x14ac:dyDescent="0.25">
      <c r="A263" s="128" t="str">
        <f t="shared" si="25"/>
        <v/>
      </c>
      <c r="B263" s="129" t="str">
        <f t="shared" si="26"/>
        <v/>
      </c>
      <c r="C263" s="130" t="str">
        <f t="shared" si="27"/>
        <v/>
      </c>
      <c r="D263" s="131" t="str">
        <f t="shared" si="21"/>
        <v/>
      </c>
      <c r="E263" s="131" t="str">
        <f t="shared" si="22"/>
        <v/>
      </c>
      <c r="F263" s="131" t="str">
        <f t="shared" si="23"/>
        <v/>
      </c>
      <c r="G263" s="130" t="str">
        <f t="shared" si="24"/>
        <v/>
      </c>
    </row>
    <row r="264" spans="1:7" x14ac:dyDescent="0.25">
      <c r="A264" s="128" t="str">
        <f t="shared" si="25"/>
        <v/>
      </c>
      <c r="B264" s="129" t="str">
        <f t="shared" si="26"/>
        <v/>
      </c>
      <c r="C264" s="130" t="str">
        <f t="shared" si="27"/>
        <v/>
      </c>
      <c r="D264" s="131" t="str">
        <f t="shared" si="21"/>
        <v/>
      </c>
      <c r="E264" s="131" t="str">
        <f t="shared" si="22"/>
        <v/>
      </c>
      <c r="F264" s="131" t="str">
        <f t="shared" si="23"/>
        <v/>
      </c>
      <c r="G264" s="130" t="str">
        <f t="shared" si="24"/>
        <v/>
      </c>
    </row>
    <row r="265" spans="1:7" x14ac:dyDescent="0.25">
      <c r="A265" s="128" t="str">
        <f t="shared" si="25"/>
        <v/>
      </c>
      <c r="B265" s="129" t="str">
        <f t="shared" si="26"/>
        <v/>
      </c>
      <c r="C265" s="130" t="str">
        <f t="shared" si="27"/>
        <v/>
      </c>
      <c r="D265" s="131" t="str">
        <f t="shared" si="21"/>
        <v/>
      </c>
      <c r="E265" s="131" t="str">
        <f t="shared" si="22"/>
        <v/>
      </c>
      <c r="F265" s="131" t="str">
        <f t="shared" si="23"/>
        <v/>
      </c>
      <c r="G265" s="130" t="str">
        <f t="shared" si="24"/>
        <v/>
      </c>
    </row>
    <row r="266" spans="1:7" x14ac:dyDescent="0.25">
      <c r="A266" s="128" t="str">
        <f t="shared" si="25"/>
        <v/>
      </c>
      <c r="B266" s="129" t="str">
        <f t="shared" si="26"/>
        <v/>
      </c>
      <c r="C266" s="130" t="str">
        <f t="shared" si="27"/>
        <v/>
      </c>
      <c r="D266" s="131" t="str">
        <f t="shared" si="21"/>
        <v/>
      </c>
      <c r="E266" s="131" t="str">
        <f t="shared" si="22"/>
        <v/>
      </c>
      <c r="F266" s="131" t="str">
        <f t="shared" si="23"/>
        <v/>
      </c>
      <c r="G266" s="130" t="str">
        <f t="shared" si="24"/>
        <v/>
      </c>
    </row>
    <row r="267" spans="1:7" x14ac:dyDescent="0.25">
      <c r="A267" s="128" t="str">
        <f t="shared" si="25"/>
        <v/>
      </c>
      <c r="B267" s="129" t="str">
        <f t="shared" si="26"/>
        <v/>
      </c>
      <c r="C267" s="130" t="str">
        <f t="shared" si="27"/>
        <v/>
      </c>
      <c r="D267" s="131" t="str">
        <f t="shared" si="21"/>
        <v/>
      </c>
      <c r="E267" s="131" t="str">
        <f t="shared" si="22"/>
        <v/>
      </c>
      <c r="F267" s="131" t="str">
        <f t="shared" si="23"/>
        <v/>
      </c>
      <c r="G267" s="130" t="str">
        <f t="shared" si="24"/>
        <v/>
      </c>
    </row>
    <row r="268" spans="1:7" x14ac:dyDescent="0.25">
      <c r="A268" s="128" t="str">
        <f t="shared" si="25"/>
        <v/>
      </c>
      <c r="B268" s="129" t="str">
        <f t="shared" si="26"/>
        <v/>
      </c>
      <c r="C268" s="130" t="str">
        <f t="shared" si="27"/>
        <v/>
      </c>
      <c r="D268" s="131" t="str">
        <f t="shared" si="21"/>
        <v/>
      </c>
      <c r="E268" s="131" t="str">
        <f t="shared" si="22"/>
        <v/>
      </c>
      <c r="F268" s="131" t="str">
        <f t="shared" si="23"/>
        <v/>
      </c>
      <c r="G268" s="130" t="str">
        <f t="shared" si="24"/>
        <v/>
      </c>
    </row>
    <row r="269" spans="1:7" x14ac:dyDescent="0.25">
      <c r="A269" s="128" t="str">
        <f t="shared" si="25"/>
        <v/>
      </c>
      <c r="B269" s="129" t="str">
        <f t="shared" si="26"/>
        <v/>
      </c>
      <c r="C269" s="130" t="str">
        <f t="shared" si="27"/>
        <v/>
      </c>
      <c r="D269" s="131" t="str">
        <f t="shared" si="21"/>
        <v/>
      </c>
      <c r="E269" s="131" t="str">
        <f t="shared" si="22"/>
        <v/>
      </c>
      <c r="F269" s="131" t="str">
        <f t="shared" si="23"/>
        <v/>
      </c>
      <c r="G269" s="130" t="str">
        <f t="shared" si="24"/>
        <v/>
      </c>
    </row>
    <row r="270" spans="1:7" x14ac:dyDescent="0.25">
      <c r="A270" s="128" t="str">
        <f t="shared" si="25"/>
        <v/>
      </c>
      <c r="B270" s="129" t="str">
        <f t="shared" si="26"/>
        <v/>
      </c>
      <c r="C270" s="130" t="str">
        <f t="shared" si="27"/>
        <v/>
      </c>
      <c r="D270" s="131" t="str">
        <f t="shared" si="21"/>
        <v/>
      </c>
      <c r="E270" s="131" t="str">
        <f t="shared" si="22"/>
        <v/>
      </c>
      <c r="F270" s="131" t="str">
        <f t="shared" si="23"/>
        <v/>
      </c>
      <c r="G270" s="130" t="str">
        <f t="shared" si="24"/>
        <v/>
      </c>
    </row>
    <row r="271" spans="1:7" x14ac:dyDescent="0.25">
      <c r="A271" s="128" t="str">
        <f t="shared" si="25"/>
        <v/>
      </c>
      <c r="B271" s="129" t="str">
        <f t="shared" si="26"/>
        <v/>
      </c>
      <c r="C271" s="130" t="str">
        <f t="shared" si="27"/>
        <v/>
      </c>
      <c r="D271" s="131" t="str">
        <f t="shared" si="21"/>
        <v/>
      </c>
      <c r="E271" s="131" t="str">
        <f t="shared" si="22"/>
        <v/>
      </c>
      <c r="F271" s="131" t="str">
        <f t="shared" si="23"/>
        <v/>
      </c>
      <c r="G271" s="130" t="str">
        <f t="shared" si="24"/>
        <v/>
      </c>
    </row>
    <row r="272" spans="1:7" x14ac:dyDescent="0.25">
      <c r="A272" s="128" t="str">
        <f t="shared" si="25"/>
        <v/>
      </c>
      <c r="B272" s="129" t="str">
        <f t="shared" si="26"/>
        <v/>
      </c>
      <c r="C272" s="130" t="str">
        <f t="shared" si="27"/>
        <v/>
      </c>
      <c r="D272" s="131" t="str">
        <f t="shared" si="21"/>
        <v/>
      </c>
      <c r="E272" s="131" t="str">
        <f t="shared" si="22"/>
        <v/>
      </c>
      <c r="F272" s="131" t="str">
        <f t="shared" si="23"/>
        <v/>
      </c>
      <c r="G272" s="130" t="str">
        <f t="shared" si="24"/>
        <v/>
      </c>
    </row>
    <row r="273" spans="1:7" x14ac:dyDescent="0.25">
      <c r="A273" s="128" t="str">
        <f t="shared" si="25"/>
        <v/>
      </c>
      <c r="B273" s="129" t="str">
        <f t="shared" si="26"/>
        <v/>
      </c>
      <c r="C273" s="130" t="str">
        <f t="shared" si="27"/>
        <v/>
      </c>
      <c r="D273" s="131" t="str">
        <f t="shared" si="21"/>
        <v/>
      </c>
      <c r="E273" s="131" t="str">
        <f t="shared" si="22"/>
        <v/>
      </c>
      <c r="F273" s="131" t="str">
        <f t="shared" si="23"/>
        <v/>
      </c>
      <c r="G273" s="130" t="str">
        <f t="shared" si="24"/>
        <v/>
      </c>
    </row>
    <row r="274" spans="1:7" x14ac:dyDescent="0.25">
      <c r="A274" s="128" t="str">
        <f t="shared" si="25"/>
        <v/>
      </c>
      <c r="B274" s="129" t="str">
        <f t="shared" si="26"/>
        <v/>
      </c>
      <c r="C274" s="130" t="str">
        <f t="shared" si="27"/>
        <v/>
      </c>
      <c r="D274" s="131" t="str">
        <f t="shared" ref="D274:D337" si="28">IF(B274="","",IPMT($E$13/12,B274,$E$7,-$E$11,$E$12,0))</f>
        <v/>
      </c>
      <c r="E274" s="131" t="str">
        <f t="shared" ref="E274:E337" si="29">IF(B274="","",PPMT($E$13/12,B274,$E$7,-$E$11,$E$12,0))</f>
        <v/>
      </c>
      <c r="F274" s="131" t="str">
        <f t="shared" ref="F274:F337" si="30">IF(B274="","",SUM(D274:E274))</f>
        <v/>
      </c>
      <c r="G274" s="130" t="str">
        <f t="shared" ref="G274:G337" si="31">IF(B274="","",SUM(C274)-SUM(E274))</f>
        <v/>
      </c>
    </row>
    <row r="275" spans="1:7" x14ac:dyDescent="0.25">
      <c r="A275" s="128" t="str">
        <f t="shared" ref="A275:A338" si="32">IF(B275="","",EDATE(A274,1))</f>
        <v/>
      </c>
      <c r="B275" s="129" t="str">
        <f t="shared" ref="B275:B338" si="33">IF(B274="","",IF(SUM(B274)+1&lt;=$E$7,SUM(B274)+1,""))</f>
        <v/>
      </c>
      <c r="C275" s="130" t="str">
        <f t="shared" ref="C275:C338" si="34">IF(B275="","",G274)</f>
        <v/>
      </c>
      <c r="D275" s="131" t="str">
        <f t="shared" si="28"/>
        <v/>
      </c>
      <c r="E275" s="131" t="str">
        <f t="shared" si="29"/>
        <v/>
      </c>
      <c r="F275" s="131" t="str">
        <f t="shared" si="30"/>
        <v/>
      </c>
      <c r="G275" s="130" t="str">
        <f t="shared" si="31"/>
        <v/>
      </c>
    </row>
    <row r="276" spans="1:7" x14ac:dyDescent="0.25">
      <c r="A276" s="128" t="str">
        <f t="shared" si="32"/>
        <v/>
      </c>
      <c r="B276" s="129" t="str">
        <f t="shared" si="33"/>
        <v/>
      </c>
      <c r="C276" s="130" t="str">
        <f t="shared" si="34"/>
        <v/>
      </c>
      <c r="D276" s="131" t="str">
        <f t="shared" si="28"/>
        <v/>
      </c>
      <c r="E276" s="131" t="str">
        <f t="shared" si="29"/>
        <v/>
      </c>
      <c r="F276" s="131" t="str">
        <f t="shared" si="30"/>
        <v/>
      </c>
      <c r="G276" s="130" t="str">
        <f t="shared" si="31"/>
        <v/>
      </c>
    </row>
    <row r="277" spans="1:7" x14ac:dyDescent="0.25">
      <c r="A277" s="128" t="str">
        <f t="shared" si="32"/>
        <v/>
      </c>
      <c r="B277" s="129" t="str">
        <f t="shared" si="33"/>
        <v/>
      </c>
      <c r="C277" s="130" t="str">
        <f t="shared" si="34"/>
        <v/>
      </c>
      <c r="D277" s="131" t="str">
        <f t="shared" si="28"/>
        <v/>
      </c>
      <c r="E277" s="131" t="str">
        <f t="shared" si="29"/>
        <v/>
      </c>
      <c r="F277" s="131" t="str">
        <f t="shared" si="30"/>
        <v/>
      </c>
      <c r="G277" s="130" t="str">
        <f t="shared" si="31"/>
        <v/>
      </c>
    </row>
    <row r="278" spans="1:7" x14ac:dyDescent="0.25">
      <c r="A278" s="128" t="str">
        <f t="shared" si="32"/>
        <v/>
      </c>
      <c r="B278" s="129" t="str">
        <f t="shared" si="33"/>
        <v/>
      </c>
      <c r="C278" s="130" t="str">
        <f t="shared" si="34"/>
        <v/>
      </c>
      <c r="D278" s="131" t="str">
        <f t="shared" si="28"/>
        <v/>
      </c>
      <c r="E278" s="131" t="str">
        <f t="shared" si="29"/>
        <v/>
      </c>
      <c r="F278" s="131" t="str">
        <f t="shared" si="30"/>
        <v/>
      </c>
      <c r="G278" s="130" t="str">
        <f t="shared" si="31"/>
        <v/>
      </c>
    </row>
    <row r="279" spans="1:7" x14ac:dyDescent="0.25">
      <c r="A279" s="128" t="str">
        <f t="shared" si="32"/>
        <v/>
      </c>
      <c r="B279" s="129" t="str">
        <f t="shared" si="33"/>
        <v/>
      </c>
      <c r="C279" s="130" t="str">
        <f t="shared" si="34"/>
        <v/>
      </c>
      <c r="D279" s="131" t="str">
        <f t="shared" si="28"/>
        <v/>
      </c>
      <c r="E279" s="131" t="str">
        <f t="shared" si="29"/>
        <v/>
      </c>
      <c r="F279" s="131" t="str">
        <f t="shared" si="30"/>
        <v/>
      </c>
      <c r="G279" s="130" t="str">
        <f t="shared" si="31"/>
        <v/>
      </c>
    </row>
    <row r="280" spans="1:7" x14ac:dyDescent="0.25">
      <c r="A280" s="128" t="str">
        <f t="shared" si="32"/>
        <v/>
      </c>
      <c r="B280" s="129" t="str">
        <f t="shared" si="33"/>
        <v/>
      </c>
      <c r="C280" s="130" t="str">
        <f t="shared" si="34"/>
        <v/>
      </c>
      <c r="D280" s="131" t="str">
        <f t="shared" si="28"/>
        <v/>
      </c>
      <c r="E280" s="131" t="str">
        <f t="shared" si="29"/>
        <v/>
      </c>
      <c r="F280" s="131" t="str">
        <f t="shared" si="30"/>
        <v/>
      </c>
      <c r="G280" s="130" t="str">
        <f t="shared" si="31"/>
        <v/>
      </c>
    </row>
    <row r="281" spans="1:7" x14ac:dyDescent="0.25">
      <c r="A281" s="128" t="str">
        <f t="shared" si="32"/>
        <v/>
      </c>
      <c r="B281" s="129" t="str">
        <f t="shared" si="33"/>
        <v/>
      </c>
      <c r="C281" s="130" t="str">
        <f t="shared" si="34"/>
        <v/>
      </c>
      <c r="D281" s="131" t="str">
        <f t="shared" si="28"/>
        <v/>
      </c>
      <c r="E281" s="131" t="str">
        <f t="shared" si="29"/>
        <v/>
      </c>
      <c r="F281" s="131" t="str">
        <f t="shared" si="30"/>
        <v/>
      </c>
      <c r="G281" s="130" t="str">
        <f t="shared" si="31"/>
        <v/>
      </c>
    </row>
    <row r="282" spans="1:7" x14ac:dyDescent="0.25">
      <c r="A282" s="128" t="str">
        <f t="shared" si="32"/>
        <v/>
      </c>
      <c r="B282" s="129" t="str">
        <f t="shared" si="33"/>
        <v/>
      </c>
      <c r="C282" s="130" t="str">
        <f t="shared" si="34"/>
        <v/>
      </c>
      <c r="D282" s="131" t="str">
        <f t="shared" si="28"/>
        <v/>
      </c>
      <c r="E282" s="131" t="str">
        <f t="shared" si="29"/>
        <v/>
      </c>
      <c r="F282" s="131" t="str">
        <f t="shared" si="30"/>
        <v/>
      </c>
      <c r="G282" s="130" t="str">
        <f t="shared" si="31"/>
        <v/>
      </c>
    </row>
    <row r="283" spans="1:7" x14ac:dyDescent="0.25">
      <c r="A283" s="128" t="str">
        <f t="shared" si="32"/>
        <v/>
      </c>
      <c r="B283" s="129" t="str">
        <f t="shared" si="33"/>
        <v/>
      </c>
      <c r="C283" s="130" t="str">
        <f t="shared" si="34"/>
        <v/>
      </c>
      <c r="D283" s="131" t="str">
        <f t="shared" si="28"/>
        <v/>
      </c>
      <c r="E283" s="131" t="str">
        <f t="shared" si="29"/>
        <v/>
      </c>
      <c r="F283" s="131" t="str">
        <f t="shared" si="30"/>
        <v/>
      </c>
      <c r="G283" s="130" t="str">
        <f t="shared" si="31"/>
        <v/>
      </c>
    </row>
    <row r="284" spans="1:7" x14ac:dyDescent="0.25">
      <c r="A284" s="128" t="str">
        <f t="shared" si="32"/>
        <v/>
      </c>
      <c r="B284" s="129" t="str">
        <f t="shared" si="33"/>
        <v/>
      </c>
      <c r="C284" s="130" t="str">
        <f t="shared" si="34"/>
        <v/>
      </c>
      <c r="D284" s="131" t="str">
        <f t="shared" si="28"/>
        <v/>
      </c>
      <c r="E284" s="131" t="str">
        <f t="shared" si="29"/>
        <v/>
      </c>
      <c r="F284" s="131" t="str">
        <f t="shared" si="30"/>
        <v/>
      </c>
      <c r="G284" s="130" t="str">
        <f t="shared" si="31"/>
        <v/>
      </c>
    </row>
    <row r="285" spans="1:7" x14ac:dyDescent="0.25">
      <c r="A285" s="128" t="str">
        <f t="shared" si="32"/>
        <v/>
      </c>
      <c r="B285" s="129" t="str">
        <f t="shared" si="33"/>
        <v/>
      </c>
      <c r="C285" s="130" t="str">
        <f t="shared" si="34"/>
        <v/>
      </c>
      <c r="D285" s="131" t="str">
        <f t="shared" si="28"/>
        <v/>
      </c>
      <c r="E285" s="131" t="str">
        <f t="shared" si="29"/>
        <v/>
      </c>
      <c r="F285" s="131" t="str">
        <f t="shared" si="30"/>
        <v/>
      </c>
      <c r="G285" s="130" t="str">
        <f t="shared" si="31"/>
        <v/>
      </c>
    </row>
    <row r="286" spans="1:7" x14ac:dyDescent="0.25">
      <c r="A286" s="128" t="str">
        <f t="shared" si="32"/>
        <v/>
      </c>
      <c r="B286" s="129" t="str">
        <f t="shared" si="33"/>
        <v/>
      </c>
      <c r="C286" s="130" t="str">
        <f t="shared" si="34"/>
        <v/>
      </c>
      <c r="D286" s="131" t="str">
        <f t="shared" si="28"/>
        <v/>
      </c>
      <c r="E286" s="131" t="str">
        <f t="shared" si="29"/>
        <v/>
      </c>
      <c r="F286" s="131" t="str">
        <f t="shared" si="30"/>
        <v/>
      </c>
      <c r="G286" s="130" t="str">
        <f t="shared" si="31"/>
        <v/>
      </c>
    </row>
    <row r="287" spans="1:7" x14ac:dyDescent="0.25">
      <c r="A287" s="128" t="str">
        <f t="shared" si="32"/>
        <v/>
      </c>
      <c r="B287" s="129" t="str">
        <f t="shared" si="33"/>
        <v/>
      </c>
      <c r="C287" s="130" t="str">
        <f t="shared" si="34"/>
        <v/>
      </c>
      <c r="D287" s="131" t="str">
        <f t="shared" si="28"/>
        <v/>
      </c>
      <c r="E287" s="131" t="str">
        <f t="shared" si="29"/>
        <v/>
      </c>
      <c r="F287" s="131" t="str">
        <f t="shared" si="30"/>
        <v/>
      </c>
      <c r="G287" s="130" t="str">
        <f t="shared" si="31"/>
        <v/>
      </c>
    </row>
    <row r="288" spans="1:7" x14ac:dyDescent="0.25">
      <c r="A288" s="128" t="str">
        <f t="shared" si="32"/>
        <v/>
      </c>
      <c r="B288" s="129" t="str">
        <f t="shared" si="33"/>
        <v/>
      </c>
      <c r="C288" s="130" t="str">
        <f t="shared" si="34"/>
        <v/>
      </c>
      <c r="D288" s="131" t="str">
        <f t="shared" si="28"/>
        <v/>
      </c>
      <c r="E288" s="131" t="str">
        <f t="shared" si="29"/>
        <v/>
      </c>
      <c r="F288" s="131" t="str">
        <f t="shared" si="30"/>
        <v/>
      </c>
      <c r="G288" s="130" t="str">
        <f t="shared" si="31"/>
        <v/>
      </c>
    </row>
    <row r="289" spans="1:7" x14ac:dyDescent="0.25">
      <c r="A289" s="128" t="str">
        <f t="shared" si="32"/>
        <v/>
      </c>
      <c r="B289" s="129" t="str">
        <f t="shared" si="33"/>
        <v/>
      </c>
      <c r="C289" s="130" t="str">
        <f t="shared" si="34"/>
        <v/>
      </c>
      <c r="D289" s="131" t="str">
        <f t="shared" si="28"/>
        <v/>
      </c>
      <c r="E289" s="131" t="str">
        <f t="shared" si="29"/>
        <v/>
      </c>
      <c r="F289" s="131" t="str">
        <f t="shared" si="30"/>
        <v/>
      </c>
      <c r="G289" s="130" t="str">
        <f t="shared" si="31"/>
        <v/>
      </c>
    </row>
    <row r="290" spans="1:7" x14ac:dyDescent="0.25">
      <c r="A290" s="128" t="str">
        <f t="shared" si="32"/>
        <v/>
      </c>
      <c r="B290" s="129" t="str">
        <f t="shared" si="33"/>
        <v/>
      </c>
      <c r="C290" s="130" t="str">
        <f t="shared" si="34"/>
        <v/>
      </c>
      <c r="D290" s="131" t="str">
        <f t="shared" si="28"/>
        <v/>
      </c>
      <c r="E290" s="131" t="str">
        <f t="shared" si="29"/>
        <v/>
      </c>
      <c r="F290" s="131" t="str">
        <f t="shared" si="30"/>
        <v/>
      </c>
      <c r="G290" s="130" t="str">
        <f t="shared" si="31"/>
        <v/>
      </c>
    </row>
    <row r="291" spans="1:7" x14ac:dyDescent="0.25">
      <c r="A291" s="128" t="str">
        <f t="shared" si="32"/>
        <v/>
      </c>
      <c r="B291" s="129" t="str">
        <f t="shared" si="33"/>
        <v/>
      </c>
      <c r="C291" s="130" t="str">
        <f t="shared" si="34"/>
        <v/>
      </c>
      <c r="D291" s="131" t="str">
        <f t="shared" si="28"/>
        <v/>
      </c>
      <c r="E291" s="131" t="str">
        <f t="shared" si="29"/>
        <v/>
      </c>
      <c r="F291" s="131" t="str">
        <f t="shared" si="30"/>
        <v/>
      </c>
      <c r="G291" s="130" t="str">
        <f t="shared" si="31"/>
        <v/>
      </c>
    </row>
    <row r="292" spans="1:7" x14ac:dyDescent="0.25">
      <c r="A292" s="128" t="str">
        <f t="shared" si="32"/>
        <v/>
      </c>
      <c r="B292" s="129" t="str">
        <f t="shared" si="33"/>
        <v/>
      </c>
      <c r="C292" s="130" t="str">
        <f t="shared" si="34"/>
        <v/>
      </c>
      <c r="D292" s="131" t="str">
        <f t="shared" si="28"/>
        <v/>
      </c>
      <c r="E292" s="131" t="str">
        <f t="shared" si="29"/>
        <v/>
      </c>
      <c r="F292" s="131" t="str">
        <f t="shared" si="30"/>
        <v/>
      </c>
      <c r="G292" s="130" t="str">
        <f t="shared" si="31"/>
        <v/>
      </c>
    </row>
    <row r="293" spans="1:7" x14ac:dyDescent="0.25">
      <c r="A293" s="128" t="str">
        <f t="shared" si="32"/>
        <v/>
      </c>
      <c r="B293" s="129" t="str">
        <f t="shared" si="33"/>
        <v/>
      </c>
      <c r="C293" s="130" t="str">
        <f t="shared" si="34"/>
        <v/>
      </c>
      <c r="D293" s="131" t="str">
        <f t="shared" si="28"/>
        <v/>
      </c>
      <c r="E293" s="131" t="str">
        <f t="shared" si="29"/>
        <v/>
      </c>
      <c r="F293" s="131" t="str">
        <f t="shared" si="30"/>
        <v/>
      </c>
      <c r="G293" s="130" t="str">
        <f t="shared" si="31"/>
        <v/>
      </c>
    </row>
    <row r="294" spans="1:7" x14ac:dyDescent="0.25">
      <c r="A294" s="128" t="str">
        <f t="shared" si="32"/>
        <v/>
      </c>
      <c r="B294" s="129" t="str">
        <f t="shared" si="33"/>
        <v/>
      </c>
      <c r="C294" s="130" t="str">
        <f t="shared" si="34"/>
        <v/>
      </c>
      <c r="D294" s="131" t="str">
        <f t="shared" si="28"/>
        <v/>
      </c>
      <c r="E294" s="131" t="str">
        <f t="shared" si="29"/>
        <v/>
      </c>
      <c r="F294" s="131" t="str">
        <f t="shared" si="30"/>
        <v/>
      </c>
      <c r="G294" s="130" t="str">
        <f t="shared" si="31"/>
        <v/>
      </c>
    </row>
    <row r="295" spans="1:7" x14ac:dyDescent="0.25">
      <c r="A295" s="128" t="str">
        <f t="shared" si="32"/>
        <v/>
      </c>
      <c r="B295" s="129" t="str">
        <f t="shared" si="33"/>
        <v/>
      </c>
      <c r="C295" s="130" t="str">
        <f t="shared" si="34"/>
        <v/>
      </c>
      <c r="D295" s="131" t="str">
        <f t="shared" si="28"/>
        <v/>
      </c>
      <c r="E295" s="131" t="str">
        <f t="shared" si="29"/>
        <v/>
      </c>
      <c r="F295" s="131" t="str">
        <f t="shared" si="30"/>
        <v/>
      </c>
      <c r="G295" s="130" t="str">
        <f t="shared" si="31"/>
        <v/>
      </c>
    </row>
    <row r="296" spans="1:7" x14ac:dyDescent="0.25">
      <c r="A296" s="128" t="str">
        <f t="shared" si="32"/>
        <v/>
      </c>
      <c r="B296" s="129" t="str">
        <f t="shared" si="33"/>
        <v/>
      </c>
      <c r="C296" s="130" t="str">
        <f t="shared" si="34"/>
        <v/>
      </c>
      <c r="D296" s="131" t="str">
        <f t="shared" si="28"/>
        <v/>
      </c>
      <c r="E296" s="131" t="str">
        <f t="shared" si="29"/>
        <v/>
      </c>
      <c r="F296" s="131" t="str">
        <f t="shared" si="30"/>
        <v/>
      </c>
      <c r="G296" s="130" t="str">
        <f t="shared" si="31"/>
        <v/>
      </c>
    </row>
    <row r="297" spans="1:7" x14ac:dyDescent="0.25">
      <c r="A297" s="128" t="str">
        <f t="shared" si="32"/>
        <v/>
      </c>
      <c r="B297" s="129" t="str">
        <f t="shared" si="33"/>
        <v/>
      </c>
      <c r="C297" s="130" t="str">
        <f t="shared" si="34"/>
        <v/>
      </c>
      <c r="D297" s="131" t="str">
        <f t="shared" si="28"/>
        <v/>
      </c>
      <c r="E297" s="131" t="str">
        <f t="shared" si="29"/>
        <v/>
      </c>
      <c r="F297" s="131" t="str">
        <f t="shared" si="30"/>
        <v/>
      </c>
      <c r="G297" s="130" t="str">
        <f t="shared" si="31"/>
        <v/>
      </c>
    </row>
    <row r="298" spans="1:7" x14ac:dyDescent="0.25">
      <c r="A298" s="128" t="str">
        <f t="shared" si="32"/>
        <v/>
      </c>
      <c r="B298" s="129" t="str">
        <f t="shared" si="33"/>
        <v/>
      </c>
      <c r="C298" s="130" t="str">
        <f t="shared" si="34"/>
        <v/>
      </c>
      <c r="D298" s="131" t="str">
        <f t="shared" si="28"/>
        <v/>
      </c>
      <c r="E298" s="131" t="str">
        <f t="shared" si="29"/>
        <v/>
      </c>
      <c r="F298" s="131" t="str">
        <f t="shared" si="30"/>
        <v/>
      </c>
      <c r="G298" s="130" t="str">
        <f t="shared" si="31"/>
        <v/>
      </c>
    </row>
    <row r="299" spans="1:7" x14ac:dyDescent="0.25">
      <c r="A299" s="128" t="str">
        <f t="shared" si="32"/>
        <v/>
      </c>
      <c r="B299" s="129" t="str">
        <f t="shared" si="33"/>
        <v/>
      </c>
      <c r="C299" s="130" t="str">
        <f t="shared" si="34"/>
        <v/>
      </c>
      <c r="D299" s="131" t="str">
        <f t="shared" si="28"/>
        <v/>
      </c>
      <c r="E299" s="131" t="str">
        <f t="shared" si="29"/>
        <v/>
      </c>
      <c r="F299" s="131" t="str">
        <f t="shared" si="30"/>
        <v/>
      </c>
      <c r="G299" s="130" t="str">
        <f t="shared" si="31"/>
        <v/>
      </c>
    </row>
    <row r="300" spans="1:7" x14ac:dyDescent="0.25">
      <c r="A300" s="128" t="str">
        <f t="shared" si="32"/>
        <v/>
      </c>
      <c r="B300" s="129" t="str">
        <f t="shared" si="33"/>
        <v/>
      </c>
      <c r="C300" s="130" t="str">
        <f t="shared" si="34"/>
        <v/>
      </c>
      <c r="D300" s="131" t="str">
        <f t="shared" si="28"/>
        <v/>
      </c>
      <c r="E300" s="131" t="str">
        <f t="shared" si="29"/>
        <v/>
      </c>
      <c r="F300" s="131" t="str">
        <f t="shared" si="30"/>
        <v/>
      </c>
      <c r="G300" s="130" t="str">
        <f t="shared" si="31"/>
        <v/>
      </c>
    </row>
    <row r="301" spans="1:7" x14ac:dyDescent="0.25">
      <c r="A301" s="128" t="str">
        <f t="shared" si="32"/>
        <v/>
      </c>
      <c r="B301" s="129" t="str">
        <f t="shared" si="33"/>
        <v/>
      </c>
      <c r="C301" s="130" t="str">
        <f t="shared" si="34"/>
        <v/>
      </c>
      <c r="D301" s="131" t="str">
        <f t="shared" si="28"/>
        <v/>
      </c>
      <c r="E301" s="131" t="str">
        <f t="shared" si="29"/>
        <v/>
      </c>
      <c r="F301" s="131" t="str">
        <f t="shared" si="30"/>
        <v/>
      </c>
      <c r="G301" s="130" t="str">
        <f t="shared" si="31"/>
        <v/>
      </c>
    </row>
    <row r="302" spans="1:7" x14ac:dyDescent="0.25">
      <c r="A302" s="128" t="str">
        <f t="shared" si="32"/>
        <v/>
      </c>
      <c r="B302" s="129" t="str">
        <f t="shared" si="33"/>
        <v/>
      </c>
      <c r="C302" s="130" t="str">
        <f t="shared" si="34"/>
        <v/>
      </c>
      <c r="D302" s="131" t="str">
        <f t="shared" si="28"/>
        <v/>
      </c>
      <c r="E302" s="131" t="str">
        <f t="shared" si="29"/>
        <v/>
      </c>
      <c r="F302" s="131" t="str">
        <f t="shared" si="30"/>
        <v/>
      </c>
      <c r="G302" s="130" t="str">
        <f t="shared" si="31"/>
        <v/>
      </c>
    </row>
    <row r="303" spans="1:7" x14ac:dyDescent="0.25">
      <c r="A303" s="128" t="str">
        <f t="shared" si="32"/>
        <v/>
      </c>
      <c r="B303" s="129" t="str">
        <f t="shared" si="33"/>
        <v/>
      </c>
      <c r="C303" s="130" t="str">
        <f t="shared" si="34"/>
        <v/>
      </c>
      <c r="D303" s="131" t="str">
        <f t="shared" si="28"/>
        <v/>
      </c>
      <c r="E303" s="131" t="str">
        <f t="shared" si="29"/>
        <v/>
      </c>
      <c r="F303" s="131" t="str">
        <f t="shared" si="30"/>
        <v/>
      </c>
      <c r="G303" s="130" t="str">
        <f t="shared" si="31"/>
        <v/>
      </c>
    </row>
    <row r="304" spans="1:7" x14ac:dyDescent="0.25">
      <c r="A304" s="128" t="str">
        <f t="shared" si="32"/>
        <v/>
      </c>
      <c r="B304" s="129" t="str">
        <f t="shared" si="33"/>
        <v/>
      </c>
      <c r="C304" s="130" t="str">
        <f t="shared" si="34"/>
        <v/>
      </c>
      <c r="D304" s="131" t="str">
        <f t="shared" si="28"/>
        <v/>
      </c>
      <c r="E304" s="131" t="str">
        <f t="shared" si="29"/>
        <v/>
      </c>
      <c r="F304" s="131" t="str">
        <f t="shared" si="30"/>
        <v/>
      </c>
      <c r="G304" s="130" t="str">
        <f t="shared" si="31"/>
        <v/>
      </c>
    </row>
    <row r="305" spans="1:7" x14ac:dyDescent="0.25">
      <c r="A305" s="128" t="str">
        <f t="shared" si="32"/>
        <v/>
      </c>
      <c r="B305" s="129" t="str">
        <f t="shared" si="33"/>
        <v/>
      </c>
      <c r="C305" s="130" t="str">
        <f t="shared" si="34"/>
        <v/>
      </c>
      <c r="D305" s="131" t="str">
        <f t="shared" si="28"/>
        <v/>
      </c>
      <c r="E305" s="131" t="str">
        <f t="shared" si="29"/>
        <v/>
      </c>
      <c r="F305" s="131" t="str">
        <f t="shared" si="30"/>
        <v/>
      </c>
      <c r="G305" s="130" t="str">
        <f t="shared" si="31"/>
        <v/>
      </c>
    </row>
    <row r="306" spans="1:7" x14ac:dyDescent="0.25">
      <c r="A306" s="128" t="str">
        <f t="shared" si="32"/>
        <v/>
      </c>
      <c r="B306" s="129" t="str">
        <f t="shared" si="33"/>
        <v/>
      </c>
      <c r="C306" s="130" t="str">
        <f t="shared" si="34"/>
        <v/>
      </c>
      <c r="D306" s="131" t="str">
        <f t="shared" si="28"/>
        <v/>
      </c>
      <c r="E306" s="131" t="str">
        <f t="shared" si="29"/>
        <v/>
      </c>
      <c r="F306" s="131" t="str">
        <f t="shared" si="30"/>
        <v/>
      </c>
      <c r="G306" s="130" t="str">
        <f t="shared" si="31"/>
        <v/>
      </c>
    </row>
    <row r="307" spans="1:7" x14ac:dyDescent="0.25">
      <c r="A307" s="128" t="str">
        <f t="shared" si="32"/>
        <v/>
      </c>
      <c r="B307" s="129" t="str">
        <f t="shared" si="33"/>
        <v/>
      </c>
      <c r="C307" s="130" t="str">
        <f t="shared" si="34"/>
        <v/>
      </c>
      <c r="D307" s="131" t="str">
        <f t="shared" si="28"/>
        <v/>
      </c>
      <c r="E307" s="131" t="str">
        <f t="shared" si="29"/>
        <v/>
      </c>
      <c r="F307" s="131" t="str">
        <f t="shared" si="30"/>
        <v/>
      </c>
      <c r="G307" s="130" t="str">
        <f t="shared" si="31"/>
        <v/>
      </c>
    </row>
    <row r="308" spans="1:7" x14ac:dyDescent="0.25">
      <c r="A308" s="128" t="str">
        <f t="shared" si="32"/>
        <v/>
      </c>
      <c r="B308" s="129" t="str">
        <f t="shared" si="33"/>
        <v/>
      </c>
      <c r="C308" s="130" t="str">
        <f t="shared" si="34"/>
        <v/>
      </c>
      <c r="D308" s="131" t="str">
        <f t="shared" si="28"/>
        <v/>
      </c>
      <c r="E308" s="131" t="str">
        <f t="shared" si="29"/>
        <v/>
      </c>
      <c r="F308" s="131" t="str">
        <f t="shared" si="30"/>
        <v/>
      </c>
      <c r="G308" s="130" t="str">
        <f t="shared" si="31"/>
        <v/>
      </c>
    </row>
    <row r="309" spans="1:7" x14ac:dyDescent="0.25">
      <c r="A309" s="128" t="str">
        <f t="shared" si="32"/>
        <v/>
      </c>
      <c r="B309" s="129" t="str">
        <f t="shared" si="33"/>
        <v/>
      </c>
      <c r="C309" s="130" t="str">
        <f t="shared" si="34"/>
        <v/>
      </c>
      <c r="D309" s="131" t="str">
        <f t="shared" si="28"/>
        <v/>
      </c>
      <c r="E309" s="131" t="str">
        <f t="shared" si="29"/>
        <v/>
      </c>
      <c r="F309" s="131" t="str">
        <f t="shared" si="30"/>
        <v/>
      </c>
      <c r="G309" s="130" t="str">
        <f t="shared" si="31"/>
        <v/>
      </c>
    </row>
    <row r="310" spans="1:7" x14ac:dyDescent="0.25">
      <c r="A310" s="128" t="str">
        <f t="shared" si="32"/>
        <v/>
      </c>
      <c r="B310" s="129" t="str">
        <f t="shared" si="33"/>
        <v/>
      </c>
      <c r="C310" s="130" t="str">
        <f t="shared" si="34"/>
        <v/>
      </c>
      <c r="D310" s="131" t="str">
        <f t="shared" si="28"/>
        <v/>
      </c>
      <c r="E310" s="131" t="str">
        <f t="shared" si="29"/>
        <v/>
      </c>
      <c r="F310" s="131" t="str">
        <f t="shared" si="30"/>
        <v/>
      </c>
      <c r="G310" s="130" t="str">
        <f t="shared" si="31"/>
        <v/>
      </c>
    </row>
    <row r="311" spans="1:7" x14ac:dyDescent="0.25">
      <c r="A311" s="128" t="str">
        <f t="shared" si="32"/>
        <v/>
      </c>
      <c r="B311" s="129" t="str">
        <f t="shared" si="33"/>
        <v/>
      </c>
      <c r="C311" s="130" t="str">
        <f t="shared" si="34"/>
        <v/>
      </c>
      <c r="D311" s="131" t="str">
        <f t="shared" si="28"/>
        <v/>
      </c>
      <c r="E311" s="131" t="str">
        <f t="shared" si="29"/>
        <v/>
      </c>
      <c r="F311" s="131" t="str">
        <f t="shared" si="30"/>
        <v/>
      </c>
      <c r="G311" s="130" t="str">
        <f t="shared" si="31"/>
        <v/>
      </c>
    </row>
    <row r="312" spans="1:7" x14ac:dyDescent="0.25">
      <c r="A312" s="128" t="str">
        <f t="shared" si="32"/>
        <v/>
      </c>
      <c r="B312" s="129" t="str">
        <f t="shared" si="33"/>
        <v/>
      </c>
      <c r="C312" s="130" t="str">
        <f t="shared" si="34"/>
        <v/>
      </c>
      <c r="D312" s="131" t="str">
        <f t="shared" si="28"/>
        <v/>
      </c>
      <c r="E312" s="131" t="str">
        <f t="shared" si="29"/>
        <v/>
      </c>
      <c r="F312" s="131" t="str">
        <f t="shared" si="30"/>
        <v/>
      </c>
      <c r="G312" s="130" t="str">
        <f t="shared" si="31"/>
        <v/>
      </c>
    </row>
    <row r="313" spans="1:7" x14ac:dyDescent="0.25">
      <c r="A313" s="128" t="str">
        <f t="shared" si="32"/>
        <v/>
      </c>
      <c r="B313" s="129" t="str">
        <f t="shared" si="33"/>
        <v/>
      </c>
      <c r="C313" s="130" t="str">
        <f t="shared" si="34"/>
        <v/>
      </c>
      <c r="D313" s="131" t="str">
        <f t="shared" si="28"/>
        <v/>
      </c>
      <c r="E313" s="131" t="str">
        <f t="shared" si="29"/>
        <v/>
      </c>
      <c r="F313" s="131" t="str">
        <f t="shared" si="30"/>
        <v/>
      </c>
      <c r="G313" s="130" t="str">
        <f t="shared" si="31"/>
        <v/>
      </c>
    </row>
    <row r="314" spans="1:7" x14ac:dyDescent="0.25">
      <c r="A314" s="128" t="str">
        <f t="shared" si="32"/>
        <v/>
      </c>
      <c r="B314" s="129" t="str">
        <f t="shared" si="33"/>
        <v/>
      </c>
      <c r="C314" s="130" t="str">
        <f t="shared" si="34"/>
        <v/>
      </c>
      <c r="D314" s="131" t="str">
        <f t="shared" si="28"/>
        <v/>
      </c>
      <c r="E314" s="131" t="str">
        <f t="shared" si="29"/>
        <v/>
      </c>
      <c r="F314" s="131" t="str">
        <f t="shared" si="30"/>
        <v/>
      </c>
      <c r="G314" s="130" t="str">
        <f t="shared" si="31"/>
        <v/>
      </c>
    </row>
    <row r="315" spans="1:7" x14ac:dyDescent="0.25">
      <c r="A315" s="128" t="str">
        <f t="shared" si="32"/>
        <v/>
      </c>
      <c r="B315" s="129" t="str">
        <f t="shared" si="33"/>
        <v/>
      </c>
      <c r="C315" s="130" t="str">
        <f t="shared" si="34"/>
        <v/>
      </c>
      <c r="D315" s="131" t="str">
        <f t="shared" si="28"/>
        <v/>
      </c>
      <c r="E315" s="131" t="str">
        <f t="shared" si="29"/>
        <v/>
      </c>
      <c r="F315" s="131" t="str">
        <f t="shared" si="30"/>
        <v/>
      </c>
      <c r="G315" s="130" t="str">
        <f t="shared" si="31"/>
        <v/>
      </c>
    </row>
    <row r="316" spans="1:7" x14ac:dyDescent="0.25">
      <c r="A316" s="128" t="str">
        <f t="shared" si="32"/>
        <v/>
      </c>
      <c r="B316" s="129" t="str">
        <f t="shared" si="33"/>
        <v/>
      </c>
      <c r="C316" s="130" t="str">
        <f t="shared" si="34"/>
        <v/>
      </c>
      <c r="D316" s="131" t="str">
        <f t="shared" si="28"/>
        <v/>
      </c>
      <c r="E316" s="131" t="str">
        <f t="shared" si="29"/>
        <v/>
      </c>
      <c r="F316" s="131" t="str">
        <f t="shared" si="30"/>
        <v/>
      </c>
      <c r="G316" s="130" t="str">
        <f t="shared" si="31"/>
        <v/>
      </c>
    </row>
    <row r="317" spans="1:7" x14ac:dyDescent="0.25">
      <c r="A317" s="128" t="str">
        <f t="shared" si="32"/>
        <v/>
      </c>
      <c r="B317" s="129" t="str">
        <f t="shared" si="33"/>
        <v/>
      </c>
      <c r="C317" s="130" t="str">
        <f t="shared" si="34"/>
        <v/>
      </c>
      <c r="D317" s="131" t="str">
        <f t="shared" si="28"/>
        <v/>
      </c>
      <c r="E317" s="131" t="str">
        <f t="shared" si="29"/>
        <v/>
      </c>
      <c r="F317" s="131" t="str">
        <f t="shared" si="30"/>
        <v/>
      </c>
      <c r="G317" s="130" t="str">
        <f t="shared" si="31"/>
        <v/>
      </c>
    </row>
    <row r="318" spans="1:7" x14ac:dyDescent="0.25">
      <c r="A318" s="128" t="str">
        <f t="shared" si="32"/>
        <v/>
      </c>
      <c r="B318" s="129" t="str">
        <f t="shared" si="33"/>
        <v/>
      </c>
      <c r="C318" s="130" t="str">
        <f t="shared" si="34"/>
        <v/>
      </c>
      <c r="D318" s="131" t="str">
        <f t="shared" si="28"/>
        <v/>
      </c>
      <c r="E318" s="131" t="str">
        <f t="shared" si="29"/>
        <v/>
      </c>
      <c r="F318" s="131" t="str">
        <f t="shared" si="30"/>
        <v/>
      </c>
      <c r="G318" s="130" t="str">
        <f t="shared" si="31"/>
        <v/>
      </c>
    </row>
    <row r="319" spans="1:7" x14ac:dyDescent="0.25">
      <c r="A319" s="128" t="str">
        <f t="shared" si="32"/>
        <v/>
      </c>
      <c r="B319" s="129" t="str">
        <f t="shared" si="33"/>
        <v/>
      </c>
      <c r="C319" s="130" t="str">
        <f t="shared" si="34"/>
        <v/>
      </c>
      <c r="D319" s="131" t="str">
        <f t="shared" si="28"/>
        <v/>
      </c>
      <c r="E319" s="131" t="str">
        <f t="shared" si="29"/>
        <v/>
      </c>
      <c r="F319" s="131" t="str">
        <f t="shared" si="30"/>
        <v/>
      </c>
      <c r="G319" s="130" t="str">
        <f t="shared" si="31"/>
        <v/>
      </c>
    </row>
    <row r="320" spans="1:7" x14ac:dyDescent="0.25">
      <c r="A320" s="128" t="str">
        <f t="shared" si="32"/>
        <v/>
      </c>
      <c r="B320" s="129" t="str">
        <f t="shared" si="33"/>
        <v/>
      </c>
      <c r="C320" s="130" t="str">
        <f t="shared" si="34"/>
        <v/>
      </c>
      <c r="D320" s="131" t="str">
        <f t="shared" si="28"/>
        <v/>
      </c>
      <c r="E320" s="131" t="str">
        <f t="shared" si="29"/>
        <v/>
      </c>
      <c r="F320" s="131" t="str">
        <f t="shared" si="30"/>
        <v/>
      </c>
      <c r="G320" s="130" t="str">
        <f t="shared" si="31"/>
        <v/>
      </c>
    </row>
    <row r="321" spans="1:7" x14ac:dyDescent="0.25">
      <c r="A321" s="128" t="str">
        <f t="shared" si="32"/>
        <v/>
      </c>
      <c r="B321" s="129" t="str">
        <f t="shared" si="33"/>
        <v/>
      </c>
      <c r="C321" s="130" t="str">
        <f t="shared" si="34"/>
        <v/>
      </c>
      <c r="D321" s="131" t="str">
        <f t="shared" si="28"/>
        <v/>
      </c>
      <c r="E321" s="131" t="str">
        <f t="shared" si="29"/>
        <v/>
      </c>
      <c r="F321" s="131" t="str">
        <f t="shared" si="30"/>
        <v/>
      </c>
      <c r="G321" s="130" t="str">
        <f t="shared" si="31"/>
        <v/>
      </c>
    </row>
    <row r="322" spans="1:7" x14ac:dyDescent="0.25">
      <c r="A322" s="128" t="str">
        <f t="shared" si="32"/>
        <v/>
      </c>
      <c r="B322" s="129" t="str">
        <f t="shared" si="33"/>
        <v/>
      </c>
      <c r="C322" s="130" t="str">
        <f t="shared" si="34"/>
        <v/>
      </c>
      <c r="D322" s="131" t="str">
        <f t="shared" si="28"/>
        <v/>
      </c>
      <c r="E322" s="131" t="str">
        <f t="shared" si="29"/>
        <v/>
      </c>
      <c r="F322" s="131" t="str">
        <f t="shared" si="30"/>
        <v/>
      </c>
      <c r="G322" s="130" t="str">
        <f t="shared" si="31"/>
        <v/>
      </c>
    </row>
    <row r="323" spans="1:7" x14ac:dyDescent="0.25">
      <c r="A323" s="128" t="str">
        <f t="shared" si="32"/>
        <v/>
      </c>
      <c r="B323" s="129" t="str">
        <f t="shared" si="33"/>
        <v/>
      </c>
      <c r="C323" s="130" t="str">
        <f t="shared" si="34"/>
        <v/>
      </c>
      <c r="D323" s="131" t="str">
        <f t="shared" si="28"/>
        <v/>
      </c>
      <c r="E323" s="131" t="str">
        <f t="shared" si="29"/>
        <v/>
      </c>
      <c r="F323" s="131" t="str">
        <f t="shared" si="30"/>
        <v/>
      </c>
      <c r="G323" s="130" t="str">
        <f t="shared" si="31"/>
        <v/>
      </c>
    </row>
    <row r="324" spans="1:7" x14ac:dyDescent="0.25">
      <c r="A324" s="128" t="str">
        <f t="shared" si="32"/>
        <v/>
      </c>
      <c r="B324" s="129" t="str">
        <f t="shared" si="33"/>
        <v/>
      </c>
      <c r="C324" s="130" t="str">
        <f t="shared" si="34"/>
        <v/>
      </c>
      <c r="D324" s="131" t="str">
        <f t="shared" si="28"/>
        <v/>
      </c>
      <c r="E324" s="131" t="str">
        <f t="shared" si="29"/>
        <v/>
      </c>
      <c r="F324" s="131" t="str">
        <f t="shared" si="30"/>
        <v/>
      </c>
      <c r="G324" s="130" t="str">
        <f t="shared" si="31"/>
        <v/>
      </c>
    </row>
    <row r="325" spans="1:7" x14ac:dyDescent="0.25">
      <c r="A325" s="128" t="str">
        <f t="shared" si="32"/>
        <v/>
      </c>
      <c r="B325" s="129" t="str">
        <f t="shared" si="33"/>
        <v/>
      </c>
      <c r="C325" s="130" t="str">
        <f t="shared" si="34"/>
        <v/>
      </c>
      <c r="D325" s="131" t="str">
        <f t="shared" si="28"/>
        <v/>
      </c>
      <c r="E325" s="131" t="str">
        <f t="shared" si="29"/>
        <v/>
      </c>
      <c r="F325" s="131" t="str">
        <f t="shared" si="30"/>
        <v/>
      </c>
      <c r="G325" s="130" t="str">
        <f t="shared" si="31"/>
        <v/>
      </c>
    </row>
    <row r="326" spans="1:7" x14ac:dyDescent="0.25">
      <c r="A326" s="128" t="str">
        <f t="shared" si="32"/>
        <v/>
      </c>
      <c r="B326" s="129" t="str">
        <f t="shared" si="33"/>
        <v/>
      </c>
      <c r="C326" s="130" t="str">
        <f t="shared" si="34"/>
        <v/>
      </c>
      <c r="D326" s="131" t="str">
        <f t="shared" si="28"/>
        <v/>
      </c>
      <c r="E326" s="131" t="str">
        <f t="shared" si="29"/>
        <v/>
      </c>
      <c r="F326" s="131" t="str">
        <f t="shared" si="30"/>
        <v/>
      </c>
      <c r="G326" s="130" t="str">
        <f t="shared" si="31"/>
        <v/>
      </c>
    </row>
    <row r="327" spans="1:7" x14ac:dyDescent="0.25">
      <c r="A327" s="128" t="str">
        <f t="shared" si="32"/>
        <v/>
      </c>
      <c r="B327" s="129" t="str">
        <f t="shared" si="33"/>
        <v/>
      </c>
      <c r="C327" s="130" t="str">
        <f t="shared" si="34"/>
        <v/>
      </c>
      <c r="D327" s="131" t="str">
        <f t="shared" si="28"/>
        <v/>
      </c>
      <c r="E327" s="131" t="str">
        <f t="shared" si="29"/>
        <v/>
      </c>
      <c r="F327" s="131" t="str">
        <f t="shared" si="30"/>
        <v/>
      </c>
      <c r="G327" s="130" t="str">
        <f t="shared" si="31"/>
        <v/>
      </c>
    </row>
    <row r="328" spans="1:7" x14ac:dyDescent="0.25">
      <c r="A328" s="128" t="str">
        <f t="shared" si="32"/>
        <v/>
      </c>
      <c r="B328" s="129" t="str">
        <f t="shared" si="33"/>
        <v/>
      </c>
      <c r="C328" s="130" t="str">
        <f t="shared" si="34"/>
        <v/>
      </c>
      <c r="D328" s="131" t="str">
        <f t="shared" si="28"/>
        <v/>
      </c>
      <c r="E328" s="131" t="str">
        <f t="shared" si="29"/>
        <v/>
      </c>
      <c r="F328" s="131" t="str">
        <f t="shared" si="30"/>
        <v/>
      </c>
      <c r="G328" s="130" t="str">
        <f t="shared" si="31"/>
        <v/>
      </c>
    </row>
    <row r="329" spans="1:7" x14ac:dyDescent="0.25">
      <c r="A329" s="128" t="str">
        <f t="shared" si="32"/>
        <v/>
      </c>
      <c r="B329" s="129" t="str">
        <f t="shared" si="33"/>
        <v/>
      </c>
      <c r="C329" s="130" t="str">
        <f t="shared" si="34"/>
        <v/>
      </c>
      <c r="D329" s="131" t="str">
        <f t="shared" si="28"/>
        <v/>
      </c>
      <c r="E329" s="131" t="str">
        <f t="shared" si="29"/>
        <v/>
      </c>
      <c r="F329" s="131" t="str">
        <f t="shared" si="30"/>
        <v/>
      </c>
      <c r="G329" s="130" t="str">
        <f t="shared" si="31"/>
        <v/>
      </c>
    </row>
    <row r="330" spans="1:7" x14ac:dyDescent="0.25">
      <c r="A330" s="128" t="str">
        <f t="shared" si="32"/>
        <v/>
      </c>
      <c r="B330" s="129" t="str">
        <f t="shared" si="33"/>
        <v/>
      </c>
      <c r="C330" s="130" t="str">
        <f t="shared" si="34"/>
        <v/>
      </c>
      <c r="D330" s="131" t="str">
        <f t="shared" si="28"/>
        <v/>
      </c>
      <c r="E330" s="131" t="str">
        <f t="shared" si="29"/>
        <v/>
      </c>
      <c r="F330" s="131" t="str">
        <f t="shared" si="30"/>
        <v/>
      </c>
      <c r="G330" s="130" t="str">
        <f t="shared" si="31"/>
        <v/>
      </c>
    </row>
    <row r="331" spans="1:7" x14ac:dyDescent="0.25">
      <c r="A331" s="128" t="str">
        <f t="shared" si="32"/>
        <v/>
      </c>
      <c r="B331" s="129" t="str">
        <f t="shared" si="33"/>
        <v/>
      </c>
      <c r="C331" s="130" t="str">
        <f t="shared" si="34"/>
        <v/>
      </c>
      <c r="D331" s="131" t="str">
        <f t="shared" si="28"/>
        <v/>
      </c>
      <c r="E331" s="131" t="str">
        <f t="shared" si="29"/>
        <v/>
      </c>
      <c r="F331" s="131" t="str">
        <f t="shared" si="30"/>
        <v/>
      </c>
      <c r="G331" s="130" t="str">
        <f t="shared" si="31"/>
        <v/>
      </c>
    </row>
    <row r="332" spans="1:7" x14ac:dyDescent="0.25">
      <c r="A332" s="128" t="str">
        <f t="shared" si="32"/>
        <v/>
      </c>
      <c r="B332" s="129" t="str">
        <f t="shared" si="33"/>
        <v/>
      </c>
      <c r="C332" s="130" t="str">
        <f t="shared" si="34"/>
        <v/>
      </c>
      <c r="D332" s="131" t="str">
        <f t="shared" si="28"/>
        <v/>
      </c>
      <c r="E332" s="131" t="str">
        <f t="shared" si="29"/>
        <v/>
      </c>
      <c r="F332" s="131" t="str">
        <f t="shared" si="30"/>
        <v/>
      </c>
      <c r="G332" s="130" t="str">
        <f t="shared" si="31"/>
        <v/>
      </c>
    </row>
    <row r="333" spans="1:7" x14ac:dyDescent="0.25">
      <c r="A333" s="128" t="str">
        <f t="shared" si="32"/>
        <v/>
      </c>
      <c r="B333" s="129" t="str">
        <f t="shared" si="33"/>
        <v/>
      </c>
      <c r="C333" s="130" t="str">
        <f t="shared" si="34"/>
        <v/>
      </c>
      <c r="D333" s="131" t="str">
        <f t="shared" si="28"/>
        <v/>
      </c>
      <c r="E333" s="131" t="str">
        <f t="shared" si="29"/>
        <v/>
      </c>
      <c r="F333" s="131" t="str">
        <f t="shared" si="30"/>
        <v/>
      </c>
      <c r="G333" s="130" t="str">
        <f t="shared" si="31"/>
        <v/>
      </c>
    </row>
    <row r="334" spans="1:7" x14ac:dyDescent="0.25">
      <c r="A334" s="128" t="str">
        <f t="shared" si="32"/>
        <v/>
      </c>
      <c r="B334" s="129" t="str">
        <f t="shared" si="33"/>
        <v/>
      </c>
      <c r="C334" s="130" t="str">
        <f t="shared" si="34"/>
        <v/>
      </c>
      <c r="D334" s="131" t="str">
        <f t="shared" si="28"/>
        <v/>
      </c>
      <c r="E334" s="131" t="str">
        <f t="shared" si="29"/>
        <v/>
      </c>
      <c r="F334" s="131" t="str">
        <f t="shared" si="30"/>
        <v/>
      </c>
      <c r="G334" s="130" t="str">
        <f t="shared" si="31"/>
        <v/>
      </c>
    </row>
    <row r="335" spans="1:7" x14ac:dyDescent="0.25">
      <c r="A335" s="128" t="str">
        <f t="shared" si="32"/>
        <v/>
      </c>
      <c r="B335" s="129" t="str">
        <f t="shared" si="33"/>
        <v/>
      </c>
      <c r="C335" s="130" t="str">
        <f t="shared" si="34"/>
        <v/>
      </c>
      <c r="D335" s="131" t="str">
        <f t="shared" si="28"/>
        <v/>
      </c>
      <c r="E335" s="131" t="str">
        <f t="shared" si="29"/>
        <v/>
      </c>
      <c r="F335" s="131" t="str">
        <f t="shared" si="30"/>
        <v/>
      </c>
      <c r="G335" s="130" t="str">
        <f t="shared" si="31"/>
        <v/>
      </c>
    </row>
    <row r="336" spans="1:7" x14ac:dyDescent="0.25">
      <c r="A336" s="128" t="str">
        <f t="shared" si="32"/>
        <v/>
      </c>
      <c r="B336" s="129" t="str">
        <f t="shared" si="33"/>
        <v/>
      </c>
      <c r="C336" s="130" t="str">
        <f t="shared" si="34"/>
        <v/>
      </c>
      <c r="D336" s="131" t="str">
        <f t="shared" si="28"/>
        <v/>
      </c>
      <c r="E336" s="131" t="str">
        <f t="shared" si="29"/>
        <v/>
      </c>
      <c r="F336" s="131" t="str">
        <f t="shared" si="30"/>
        <v/>
      </c>
      <c r="G336" s="130" t="str">
        <f t="shared" si="31"/>
        <v/>
      </c>
    </row>
    <row r="337" spans="1:7" x14ac:dyDescent="0.25">
      <c r="A337" s="128" t="str">
        <f t="shared" si="32"/>
        <v/>
      </c>
      <c r="B337" s="129" t="str">
        <f t="shared" si="33"/>
        <v/>
      </c>
      <c r="C337" s="130" t="str">
        <f t="shared" si="34"/>
        <v/>
      </c>
      <c r="D337" s="131" t="str">
        <f t="shared" si="28"/>
        <v/>
      </c>
      <c r="E337" s="131" t="str">
        <f t="shared" si="29"/>
        <v/>
      </c>
      <c r="F337" s="131" t="str">
        <f t="shared" si="30"/>
        <v/>
      </c>
      <c r="G337" s="130" t="str">
        <f t="shared" si="31"/>
        <v/>
      </c>
    </row>
    <row r="338" spans="1:7" x14ac:dyDescent="0.25">
      <c r="A338" s="128" t="str">
        <f t="shared" si="32"/>
        <v/>
      </c>
      <c r="B338" s="129" t="str">
        <f t="shared" si="33"/>
        <v/>
      </c>
      <c r="C338" s="130" t="str">
        <f t="shared" si="34"/>
        <v/>
      </c>
      <c r="D338" s="131" t="str">
        <f t="shared" ref="D338:D401" si="35">IF(B338="","",IPMT($E$13/12,B338,$E$7,-$E$11,$E$12,0))</f>
        <v/>
      </c>
      <c r="E338" s="131" t="str">
        <f t="shared" ref="E338:E401" si="36">IF(B338="","",PPMT($E$13/12,B338,$E$7,-$E$11,$E$12,0))</f>
        <v/>
      </c>
      <c r="F338" s="131" t="str">
        <f t="shared" ref="F338:F401" si="37">IF(B338="","",SUM(D338:E338))</f>
        <v/>
      </c>
      <c r="G338" s="130" t="str">
        <f t="shared" ref="G338:G401" si="38">IF(B338="","",SUM(C338)-SUM(E338))</f>
        <v/>
      </c>
    </row>
    <row r="339" spans="1:7" x14ac:dyDescent="0.25">
      <c r="A339" s="128" t="str">
        <f t="shared" ref="A339:A402" si="39">IF(B339="","",EDATE(A338,1))</f>
        <v/>
      </c>
      <c r="B339" s="129" t="str">
        <f t="shared" ref="B339:B402" si="40">IF(B338="","",IF(SUM(B338)+1&lt;=$E$7,SUM(B338)+1,""))</f>
        <v/>
      </c>
      <c r="C339" s="130" t="str">
        <f t="shared" ref="C339:C402" si="41">IF(B339="","",G338)</f>
        <v/>
      </c>
      <c r="D339" s="131" t="str">
        <f t="shared" si="35"/>
        <v/>
      </c>
      <c r="E339" s="131" t="str">
        <f t="shared" si="36"/>
        <v/>
      </c>
      <c r="F339" s="131" t="str">
        <f t="shared" si="37"/>
        <v/>
      </c>
      <c r="G339" s="130" t="str">
        <f t="shared" si="38"/>
        <v/>
      </c>
    </row>
    <row r="340" spans="1:7" x14ac:dyDescent="0.25">
      <c r="A340" s="128" t="str">
        <f t="shared" si="39"/>
        <v/>
      </c>
      <c r="B340" s="129" t="str">
        <f t="shared" si="40"/>
        <v/>
      </c>
      <c r="C340" s="130" t="str">
        <f t="shared" si="41"/>
        <v/>
      </c>
      <c r="D340" s="131" t="str">
        <f t="shared" si="35"/>
        <v/>
      </c>
      <c r="E340" s="131" t="str">
        <f t="shared" si="36"/>
        <v/>
      </c>
      <c r="F340" s="131" t="str">
        <f t="shared" si="37"/>
        <v/>
      </c>
      <c r="G340" s="130" t="str">
        <f t="shared" si="38"/>
        <v/>
      </c>
    </row>
    <row r="341" spans="1:7" x14ac:dyDescent="0.25">
      <c r="A341" s="128" t="str">
        <f t="shared" si="39"/>
        <v/>
      </c>
      <c r="B341" s="129" t="str">
        <f t="shared" si="40"/>
        <v/>
      </c>
      <c r="C341" s="130" t="str">
        <f t="shared" si="41"/>
        <v/>
      </c>
      <c r="D341" s="131" t="str">
        <f t="shared" si="35"/>
        <v/>
      </c>
      <c r="E341" s="131" t="str">
        <f t="shared" si="36"/>
        <v/>
      </c>
      <c r="F341" s="131" t="str">
        <f t="shared" si="37"/>
        <v/>
      </c>
      <c r="G341" s="130" t="str">
        <f t="shared" si="38"/>
        <v/>
      </c>
    </row>
    <row r="342" spans="1:7" x14ac:dyDescent="0.25">
      <c r="A342" s="128" t="str">
        <f t="shared" si="39"/>
        <v/>
      </c>
      <c r="B342" s="129" t="str">
        <f t="shared" si="40"/>
        <v/>
      </c>
      <c r="C342" s="130" t="str">
        <f t="shared" si="41"/>
        <v/>
      </c>
      <c r="D342" s="131" t="str">
        <f t="shared" si="35"/>
        <v/>
      </c>
      <c r="E342" s="131" t="str">
        <f t="shared" si="36"/>
        <v/>
      </c>
      <c r="F342" s="131" t="str">
        <f t="shared" si="37"/>
        <v/>
      </c>
      <c r="G342" s="130" t="str">
        <f t="shared" si="38"/>
        <v/>
      </c>
    </row>
    <row r="343" spans="1:7" x14ac:dyDescent="0.25">
      <c r="A343" s="128" t="str">
        <f t="shared" si="39"/>
        <v/>
      </c>
      <c r="B343" s="129" t="str">
        <f t="shared" si="40"/>
        <v/>
      </c>
      <c r="C343" s="130" t="str">
        <f t="shared" si="41"/>
        <v/>
      </c>
      <c r="D343" s="131" t="str">
        <f t="shared" si="35"/>
        <v/>
      </c>
      <c r="E343" s="131" t="str">
        <f t="shared" si="36"/>
        <v/>
      </c>
      <c r="F343" s="131" t="str">
        <f t="shared" si="37"/>
        <v/>
      </c>
      <c r="G343" s="130" t="str">
        <f t="shared" si="38"/>
        <v/>
      </c>
    </row>
    <row r="344" spans="1:7" x14ac:dyDescent="0.25">
      <c r="A344" s="128" t="str">
        <f t="shared" si="39"/>
        <v/>
      </c>
      <c r="B344" s="129" t="str">
        <f t="shared" si="40"/>
        <v/>
      </c>
      <c r="C344" s="130" t="str">
        <f t="shared" si="41"/>
        <v/>
      </c>
      <c r="D344" s="131" t="str">
        <f t="shared" si="35"/>
        <v/>
      </c>
      <c r="E344" s="131" t="str">
        <f t="shared" si="36"/>
        <v/>
      </c>
      <c r="F344" s="131" t="str">
        <f t="shared" si="37"/>
        <v/>
      </c>
      <c r="G344" s="130" t="str">
        <f t="shared" si="38"/>
        <v/>
      </c>
    </row>
    <row r="345" spans="1:7" x14ac:dyDescent="0.25">
      <c r="A345" s="128" t="str">
        <f t="shared" si="39"/>
        <v/>
      </c>
      <c r="B345" s="129" t="str">
        <f t="shared" si="40"/>
        <v/>
      </c>
      <c r="C345" s="130" t="str">
        <f t="shared" si="41"/>
        <v/>
      </c>
      <c r="D345" s="131" t="str">
        <f t="shared" si="35"/>
        <v/>
      </c>
      <c r="E345" s="131" t="str">
        <f t="shared" si="36"/>
        <v/>
      </c>
      <c r="F345" s="131" t="str">
        <f t="shared" si="37"/>
        <v/>
      </c>
      <c r="G345" s="130" t="str">
        <f t="shared" si="38"/>
        <v/>
      </c>
    </row>
    <row r="346" spans="1:7" x14ac:dyDescent="0.25">
      <c r="A346" s="128" t="str">
        <f t="shared" si="39"/>
        <v/>
      </c>
      <c r="B346" s="129" t="str">
        <f t="shared" si="40"/>
        <v/>
      </c>
      <c r="C346" s="130" t="str">
        <f t="shared" si="41"/>
        <v/>
      </c>
      <c r="D346" s="131" t="str">
        <f t="shared" si="35"/>
        <v/>
      </c>
      <c r="E346" s="131" t="str">
        <f t="shared" si="36"/>
        <v/>
      </c>
      <c r="F346" s="131" t="str">
        <f t="shared" si="37"/>
        <v/>
      </c>
      <c r="G346" s="130" t="str">
        <f t="shared" si="38"/>
        <v/>
      </c>
    </row>
    <row r="347" spans="1:7" x14ac:dyDescent="0.25">
      <c r="A347" s="128" t="str">
        <f t="shared" si="39"/>
        <v/>
      </c>
      <c r="B347" s="129" t="str">
        <f t="shared" si="40"/>
        <v/>
      </c>
      <c r="C347" s="130" t="str">
        <f t="shared" si="41"/>
        <v/>
      </c>
      <c r="D347" s="131" t="str">
        <f t="shared" si="35"/>
        <v/>
      </c>
      <c r="E347" s="131" t="str">
        <f t="shared" si="36"/>
        <v/>
      </c>
      <c r="F347" s="131" t="str">
        <f t="shared" si="37"/>
        <v/>
      </c>
      <c r="G347" s="130" t="str">
        <f t="shared" si="38"/>
        <v/>
      </c>
    </row>
    <row r="348" spans="1:7" x14ac:dyDescent="0.25">
      <c r="A348" s="128" t="str">
        <f t="shared" si="39"/>
        <v/>
      </c>
      <c r="B348" s="129" t="str">
        <f t="shared" si="40"/>
        <v/>
      </c>
      <c r="C348" s="130" t="str">
        <f t="shared" si="41"/>
        <v/>
      </c>
      <c r="D348" s="131" t="str">
        <f t="shared" si="35"/>
        <v/>
      </c>
      <c r="E348" s="131" t="str">
        <f t="shared" si="36"/>
        <v/>
      </c>
      <c r="F348" s="131" t="str">
        <f t="shared" si="37"/>
        <v/>
      </c>
      <c r="G348" s="130" t="str">
        <f t="shared" si="38"/>
        <v/>
      </c>
    </row>
    <row r="349" spans="1:7" x14ac:dyDescent="0.25">
      <c r="A349" s="128" t="str">
        <f t="shared" si="39"/>
        <v/>
      </c>
      <c r="B349" s="129" t="str">
        <f t="shared" si="40"/>
        <v/>
      </c>
      <c r="C349" s="130" t="str">
        <f t="shared" si="41"/>
        <v/>
      </c>
      <c r="D349" s="131" t="str">
        <f t="shared" si="35"/>
        <v/>
      </c>
      <c r="E349" s="131" t="str">
        <f t="shared" si="36"/>
        <v/>
      </c>
      <c r="F349" s="131" t="str">
        <f t="shared" si="37"/>
        <v/>
      </c>
      <c r="G349" s="130" t="str">
        <f t="shared" si="38"/>
        <v/>
      </c>
    </row>
    <row r="350" spans="1:7" x14ac:dyDescent="0.25">
      <c r="A350" s="128" t="str">
        <f t="shared" si="39"/>
        <v/>
      </c>
      <c r="B350" s="129" t="str">
        <f t="shared" si="40"/>
        <v/>
      </c>
      <c r="C350" s="130" t="str">
        <f t="shared" si="41"/>
        <v/>
      </c>
      <c r="D350" s="131" t="str">
        <f t="shared" si="35"/>
        <v/>
      </c>
      <c r="E350" s="131" t="str">
        <f t="shared" si="36"/>
        <v/>
      </c>
      <c r="F350" s="131" t="str">
        <f t="shared" si="37"/>
        <v/>
      </c>
      <c r="G350" s="130" t="str">
        <f t="shared" si="38"/>
        <v/>
      </c>
    </row>
    <row r="351" spans="1:7" x14ac:dyDescent="0.25">
      <c r="A351" s="128" t="str">
        <f t="shared" si="39"/>
        <v/>
      </c>
      <c r="B351" s="129" t="str">
        <f t="shared" si="40"/>
        <v/>
      </c>
      <c r="C351" s="130" t="str">
        <f t="shared" si="41"/>
        <v/>
      </c>
      <c r="D351" s="131" t="str">
        <f t="shared" si="35"/>
        <v/>
      </c>
      <c r="E351" s="131" t="str">
        <f t="shared" si="36"/>
        <v/>
      </c>
      <c r="F351" s="131" t="str">
        <f t="shared" si="37"/>
        <v/>
      </c>
      <c r="G351" s="130" t="str">
        <f t="shared" si="38"/>
        <v/>
      </c>
    </row>
    <row r="352" spans="1:7" x14ac:dyDescent="0.25">
      <c r="A352" s="128" t="str">
        <f t="shared" si="39"/>
        <v/>
      </c>
      <c r="B352" s="129" t="str">
        <f t="shared" si="40"/>
        <v/>
      </c>
      <c r="C352" s="130" t="str">
        <f t="shared" si="41"/>
        <v/>
      </c>
      <c r="D352" s="131" t="str">
        <f t="shared" si="35"/>
        <v/>
      </c>
      <c r="E352" s="131" t="str">
        <f t="shared" si="36"/>
        <v/>
      </c>
      <c r="F352" s="131" t="str">
        <f t="shared" si="37"/>
        <v/>
      </c>
      <c r="G352" s="130" t="str">
        <f t="shared" si="38"/>
        <v/>
      </c>
    </row>
    <row r="353" spans="1:7" x14ac:dyDescent="0.25">
      <c r="A353" s="128" t="str">
        <f t="shared" si="39"/>
        <v/>
      </c>
      <c r="B353" s="129" t="str">
        <f t="shared" si="40"/>
        <v/>
      </c>
      <c r="C353" s="130" t="str">
        <f t="shared" si="41"/>
        <v/>
      </c>
      <c r="D353" s="131" t="str">
        <f t="shared" si="35"/>
        <v/>
      </c>
      <c r="E353" s="131" t="str">
        <f t="shared" si="36"/>
        <v/>
      </c>
      <c r="F353" s="131" t="str">
        <f t="shared" si="37"/>
        <v/>
      </c>
      <c r="G353" s="130" t="str">
        <f t="shared" si="38"/>
        <v/>
      </c>
    </row>
    <row r="354" spans="1:7" x14ac:dyDescent="0.25">
      <c r="A354" s="128" t="str">
        <f t="shared" si="39"/>
        <v/>
      </c>
      <c r="B354" s="129" t="str">
        <f t="shared" si="40"/>
        <v/>
      </c>
      <c r="C354" s="130" t="str">
        <f t="shared" si="41"/>
        <v/>
      </c>
      <c r="D354" s="131" t="str">
        <f t="shared" si="35"/>
        <v/>
      </c>
      <c r="E354" s="131" t="str">
        <f t="shared" si="36"/>
        <v/>
      </c>
      <c r="F354" s="131" t="str">
        <f t="shared" si="37"/>
        <v/>
      </c>
      <c r="G354" s="130" t="str">
        <f t="shared" si="38"/>
        <v/>
      </c>
    </row>
    <row r="355" spans="1:7" x14ac:dyDescent="0.25">
      <c r="A355" s="128" t="str">
        <f t="shared" si="39"/>
        <v/>
      </c>
      <c r="B355" s="129" t="str">
        <f t="shared" si="40"/>
        <v/>
      </c>
      <c r="C355" s="130" t="str">
        <f t="shared" si="41"/>
        <v/>
      </c>
      <c r="D355" s="131" t="str">
        <f t="shared" si="35"/>
        <v/>
      </c>
      <c r="E355" s="131" t="str">
        <f t="shared" si="36"/>
        <v/>
      </c>
      <c r="F355" s="131" t="str">
        <f t="shared" si="37"/>
        <v/>
      </c>
      <c r="G355" s="130" t="str">
        <f t="shared" si="38"/>
        <v/>
      </c>
    </row>
    <row r="356" spans="1:7" x14ac:dyDescent="0.25">
      <c r="A356" s="128" t="str">
        <f t="shared" si="39"/>
        <v/>
      </c>
      <c r="B356" s="129" t="str">
        <f t="shared" si="40"/>
        <v/>
      </c>
      <c r="C356" s="130" t="str">
        <f t="shared" si="41"/>
        <v/>
      </c>
      <c r="D356" s="131" t="str">
        <f t="shared" si="35"/>
        <v/>
      </c>
      <c r="E356" s="131" t="str">
        <f t="shared" si="36"/>
        <v/>
      </c>
      <c r="F356" s="131" t="str">
        <f t="shared" si="37"/>
        <v/>
      </c>
      <c r="G356" s="130" t="str">
        <f t="shared" si="38"/>
        <v/>
      </c>
    </row>
    <row r="357" spans="1:7" x14ac:dyDescent="0.25">
      <c r="A357" s="128" t="str">
        <f t="shared" si="39"/>
        <v/>
      </c>
      <c r="B357" s="129" t="str">
        <f t="shared" si="40"/>
        <v/>
      </c>
      <c r="C357" s="130" t="str">
        <f t="shared" si="41"/>
        <v/>
      </c>
      <c r="D357" s="131" t="str">
        <f t="shared" si="35"/>
        <v/>
      </c>
      <c r="E357" s="131" t="str">
        <f t="shared" si="36"/>
        <v/>
      </c>
      <c r="F357" s="131" t="str">
        <f t="shared" si="37"/>
        <v/>
      </c>
      <c r="G357" s="130" t="str">
        <f t="shared" si="38"/>
        <v/>
      </c>
    </row>
    <row r="358" spans="1:7" x14ac:dyDescent="0.25">
      <c r="A358" s="128" t="str">
        <f t="shared" si="39"/>
        <v/>
      </c>
      <c r="B358" s="129" t="str">
        <f t="shared" si="40"/>
        <v/>
      </c>
      <c r="C358" s="130" t="str">
        <f t="shared" si="41"/>
        <v/>
      </c>
      <c r="D358" s="131" t="str">
        <f t="shared" si="35"/>
        <v/>
      </c>
      <c r="E358" s="131" t="str">
        <f t="shared" si="36"/>
        <v/>
      </c>
      <c r="F358" s="131" t="str">
        <f t="shared" si="37"/>
        <v/>
      </c>
      <c r="G358" s="130" t="str">
        <f t="shared" si="38"/>
        <v/>
      </c>
    </row>
    <row r="359" spans="1:7" x14ac:dyDescent="0.25">
      <c r="A359" s="128" t="str">
        <f t="shared" si="39"/>
        <v/>
      </c>
      <c r="B359" s="129" t="str">
        <f t="shared" si="40"/>
        <v/>
      </c>
      <c r="C359" s="130" t="str">
        <f t="shared" si="41"/>
        <v/>
      </c>
      <c r="D359" s="131" t="str">
        <f t="shared" si="35"/>
        <v/>
      </c>
      <c r="E359" s="131" t="str">
        <f t="shared" si="36"/>
        <v/>
      </c>
      <c r="F359" s="131" t="str">
        <f t="shared" si="37"/>
        <v/>
      </c>
      <c r="G359" s="130" t="str">
        <f t="shared" si="38"/>
        <v/>
      </c>
    </row>
    <row r="360" spans="1:7" x14ac:dyDescent="0.25">
      <c r="A360" s="128" t="str">
        <f t="shared" si="39"/>
        <v/>
      </c>
      <c r="B360" s="129" t="str">
        <f t="shared" si="40"/>
        <v/>
      </c>
      <c r="C360" s="130" t="str">
        <f t="shared" si="41"/>
        <v/>
      </c>
      <c r="D360" s="131" t="str">
        <f t="shared" si="35"/>
        <v/>
      </c>
      <c r="E360" s="131" t="str">
        <f t="shared" si="36"/>
        <v/>
      </c>
      <c r="F360" s="131" t="str">
        <f t="shared" si="37"/>
        <v/>
      </c>
      <c r="G360" s="130" t="str">
        <f t="shared" si="38"/>
        <v/>
      </c>
    </row>
    <row r="361" spans="1:7" x14ac:dyDescent="0.25">
      <c r="A361" s="128" t="str">
        <f t="shared" si="39"/>
        <v/>
      </c>
      <c r="B361" s="129" t="str">
        <f t="shared" si="40"/>
        <v/>
      </c>
      <c r="C361" s="130" t="str">
        <f t="shared" si="41"/>
        <v/>
      </c>
      <c r="D361" s="131" t="str">
        <f t="shared" si="35"/>
        <v/>
      </c>
      <c r="E361" s="131" t="str">
        <f t="shared" si="36"/>
        <v/>
      </c>
      <c r="F361" s="131" t="str">
        <f t="shared" si="37"/>
        <v/>
      </c>
      <c r="G361" s="130" t="str">
        <f t="shared" si="38"/>
        <v/>
      </c>
    </row>
    <row r="362" spans="1:7" x14ac:dyDescent="0.25">
      <c r="A362" s="128" t="str">
        <f t="shared" si="39"/>
        <v/>
      </c>
      <c r="B362" s="129" t="str">
        <f t="shared" si="40"/>
        <v/>
      </c>
      <c r="C362" s="130" t="str">
        <f t="shared" si="41"/>
        <v/>
      </c>
      <c r="D362" s="131" t="str">
        <f t="shared" si="35"/>
        <v/>
      </c>
      <c r="E362" s="131" t="str">
        <f t="shared" si="36"/>
        <v/>
      </c>
      <c r="F362" s="131" t="str">
        <f t="shared" si="37"/>
        <v/>
      </c>
      <c r="G362" s="130" t="str">
        <f t="shared" si="38"/>
        <v/>
      </c>
    </row>
    <row r="363" spans="1:7" x14ac:dyDescent="0.25">
      <c r="A363" s="128" t="str">
        <f t="shared" si="39"/>
        <v/>
      </c>
      <c r="B363" s="129" t="str">
        <f t="shared" si="40"/>
        <v/>
      </c>
      <c r="C363" s="130" t="str">
        <f t="shared" si="41"/>
        <v/>
      </c>
      <c r="D363" s="131" t="str">
        <f t="shared" si="35"/>
        <v/>
      </c>
      <c r="E363" s="131" t="str">
        <f t="shared" si="36"/>
        <v/>
      </c>
      <c r="F363" s="131" t="str">
        <f t="shared" si="37"/>
        <v/>
      </c>
      <c r="G363" s="130" t="str">
        <f t="shared" si="38"/>
        <v/>
      </c>
    </row>
    <row r="364" spans="1:7" x14ac:dyDescent="0.25">
      <c r="A364" s="128" t="str">
        <f t="shared" si="39"/>
        <v/>
      </c>
      <c r="B364" s="129" t="str">
        <f t="shared" si="40"/>
        <v/>
      </c>
      <c r="C364" s="130" t="str">
        <f t="shared" si="41"/>
        <v/>
      </c>
      <c r="D364" s="131" t="str">
        <f t="shared" si="35"/>
        <v/>
      </c>
      <c r="E364" s="131" t="str">
        <f t="shared" si="36"/>
        <v/>
      </c>
      <c r="F364" s="131" t="str">
        <f t="shared" si="37"/>
        <v/>
      </c>
      <c r="G364" s="130" t="str">
        <f t="shared" si="38"/>
        <v/>
      </c>
    </row>
    <row r="365" spans="1:7" x14ac:dyDescent="0.25">
      <c r="A365" s="128" t="str">
        <f t="shared" si="39"/>
        <v/>
      </c>
      <c r="B365" s="129" t="str">
        <f t="shared" si="40"/>
        <v/>
      </c>
      <c r="C365" s="130" t="str">
        <f t="shared" si="41"/>
        <v/>
      </c>
      <c r="D365" s="131" t="str">
        <f t="shared" si="35"/>
        <v/>
      </c>
      <c r="E365" s="131" t="str">
        <f t="shared" si="36"/>
        <v/>
      </c>
      <c r="F365" s="131" t="str">
        <f t="shared" si="37"/>
        <v/>
      </c>
      <c r="G365" s="130" t="str">
        <f t="shared" si="38"/>
        <v/>
      </c>
    </row>
    <row r="366" spans="1:7" x14ac:dyDescent="0.25">
      <c r="A366" s="128" t="str">
        <f t="shared" si="39"/>
        <v/>
      </c>
      <c r="B366" s="129" t="str">
        <f t="shared" si="40"/>
        <v/>
      </c>
      <c r="C366" s="130" t="str">
        <f t="shared" si="41"/>
        <v/>
      </c>
      <c r="D366" s="131" t="str">
        <f t="shared" si="35"/>
        <v/>
      </c>
      <c r="E366" s="131" t="str">
        <f t="shared" si="36"/>
        <v/>
      </c>
      <c r="F366" s="131" t="str">
        <f t="shared" si="37"/>
        <v/>
      </c>
      <c r="G366" s="130" t="str">
        <f t="shared" si="38"/>
        <v/>
      </c>
    </row>
    <row r="367" spans="1:7" x14ac:dyDescent="0.25">
      <c r="A367" s="128" t="str">
        <f t="shared" si="39"/>
        <v/>
      </c>
      <c r="B367" s="129" t="str">
        <f t="shared" si="40"/>
        <v/>
      </c>
      <c r="C367" s="130" t="str">
        <f t="shared" si="41"/>
        <v/>
      </c>
      <c r="D367" s="131" t="str">
        <f t="shared" si="35"/>
        <v/>
      </c>
      <c r="E367" s="131" t="str">
        <f t="shared" si="36"/>
        <v/>
      </c>
      <c r="F367" s="131" t="str">
        <f t="shared" si="37"/>
        <v/>
      </c>
      <c r="G367" s="130" t="str">
        <f t="shared" si="38"/>
        <v/>
      </c>
    </row>
    <row r="368" spans="1:7" x14ac:dyDescent="0.25">
      <c r="A368" s="128" t="str">
        <f t="shared" si="39"/>
        <v/>
      </c>
      <c r="B368" s="129" t="str">
        <f t="shared" si="40"/>
        <v/>
      </c>
      <c r="C368" s="130" t="str">
        <f t="shared" si="41"/>
        <v/>
      </c>
      <c r="D368" s="131" t="str">
        <f t="shared" si="35"/>
        <v/>
      </c>
      <c r="E368" s="131" t="str">
        <f t="shared" si="36"/>
        <v/>
      </c>
      <c r="F368" s="131" t="str">
        <f t="shared" si="37"/>
        <v/>
      </c>
      <c r="G368" s="130" t="str">
        <f t="shared" si="38"/>
        <v/>
      </c>
    </row>
    <row r="369" spans="1:7" x14ac:dyDescent="0.25">
      <c r="A369" s="128" t="str">
        <f t="shared" si="39"/>
        <v/>
      </c>
      <c r="B369" s="129" t="str">
        <f t="shared" si="40"/>
        <v/>
      </c>
      <c r="C369" s="130" t="str">
        <f t="shared" si="41"/>
        <v/>
      </c>
      <c r="D369" s="131" t="str">
        <f t="shared" si="35"/>
        <v/>
      </c>
      <c r="E369" s="131" t="str">
        <f t="shared" si="36"/>
        <v/>
      </c>
      <c r="F369" s="131" t="str">
        <f t="shared" si="37"/>
        <v/>
      </c>
      <c r="G369" s="130" t="str">
        <f t="shared" si="38"/>
        <v/>
      </c>
    </row>
    <row r="370" spans="1:7" x14ac:dyDescent="0.25">
      <c r="A370" s="128" t="str">
        <f t="shared" si="39"/>
        <v/>
      </c>
      <c r="B370" s="129" t="str">
        <f t="shared" si="40"/>
        <v/>
      </c>
      <c r="C370" s="130" t="str">
        <f t="shared" si="41"/>
        <v/>
      </c>
      <c r="D370" s="131" t="str">
        <f t="shared" si="35"/>
        <v/>
      </c>
      <c r="E370" s="131" t="str">
        <f t="shared" si="36"/>
        <v/>
      </c>
      <c r="F370" s="131" t="str">
        <f t="shared" si="37"/>
        <v/>
      </c>
      <c r="G370" s="130" t="str">
        <f t="shared" si="38"/>
        <v/>
      </c>
    </row>
    <row r="371" spans="1:7" x14ac:dyDescent="0.25">
      <c r="A371" s="128" t="str">
        <f t="shared" si="39"/>
        <v/>
      </c>
      <c r="B371" s="129" t="str">
        <f t="shared" si="40"/>
        <v/>
      </c>
      <c r="C371" s="130" t="str">
        <f t="shared" si="41"/>
        <v/>
      </c>
      <c r="D371" s="131" t="str">
        <f t="shared" si="35"/>
        <v/>
      </c>
      <c r="E371" s="131" t="str">
        <f t="shared" si="36"/>
        <v/>
      </c>
      <c r="F371" s="131" t="str">
        <f t="shared" si="37"/>
        <v/>
      </c>
      <c r="G371" s="130" t="str">
        <f t="shared" si="38"/>
        <v/>
      </c>
    </row>
    <row r="372" spans="1:7" x14ac:dyDescent="0.25">
      <c r="A372" s="128" t="str">
        <f t="shared" si="39"/>
        <v/>
      </c>
      <c r="B372" s="129" t="str">
        <f t="shared" si="40"/>
        <v/>
      </c>
      <c r="C372" s="130" t="str">
        <f t="shared" si="41"/>
        <v/>
      </c>
      <c r="D372" s="131" t="str">
        <f t="shared" si="35"/>
        <v/>
      </c>
      <c r="E372" s="131" t="str">
        <f t="shared" si="36"/>
        <v/>
      </c>
      <c r="F372" s="131" t="str">
        <f t="shared" si="37"/>
        <v/>
      </c>
      <c r="G372" s="130" t="str">
        <f t="shared" si="38"/>
        <v/>
      </c>
    </row>
    <row r="373" spans="1:7" x14ac:dyDescent="0.25">
      <c r="A373" s="128" t="str">
        <f t="shared" si="39"/>
        <v/>
      </c>
      <c r="B373" s="129" t="str">
        <f t="shared" si="40"/>
        <v/>
      </c>
      <c r="C373" s="130" t="str">
        <f t="shared" si="41"/>
        <v/>
      </c>
      <c r="D373" s="131" t="str">
        <f t="shared" si="35"/>
        <v/>
      </c>
      <c r="E373" s="131" t="str">
        <f t="shared" si="36"/>
        <v/>
      </c>
      <c r="F373" s="131" t="str">
        <f t="shared" si="37"/>
        <v/>
      </c>
      <c r="G373" s="130" t="str">
        <f t="shared" si="38"/>
        <v/>
      </c>
    </row>
    <row r="374" spans="1:7" x14ac:dyDescent="0.25">
      <c r="A374" s="128" t="str">
        <f t="shared" si="39"/>
        <v/>
      </c>
      <c r="B374" s="129" t="str">
        <f t="shared" si="40"/>
        <v/>
      </c>
      <c r="C374" s="130" t="str">
        <f t="shared" si="41"/>
        <v/>
      </c>
      <c r="D374" s="131" t="str">
        <f t="shared" si="35"/>
        <v/>
      </c>
      <c r="E374" s="131" t="str">
        <f t="shared" si="36"/>
        <v/>
      </c>
      <c r="F374" s="131" t="str">
        <f t="shared" si="37"/>
        <v/>
      </c>
      <c r="G374" s="130" t="str">
        <f t="shared" si="38"/>
        <v/>
      </c>
    </row>
    <row r="375" spans="1:7" x14ac:dyDescent="0.25">
      <c r="A375" s="128" t="str">
        <f t="shared" si="39"/>
        <v/>
      </c>
      <c r="B375" s="129" t="str">
        <f t="shared" si="40"/>
        <v/>
      </c>
      <c r="C375" s="130" t="str">
        <f t="shared" si="41"/>
        <v/>
      </c>
      <c r="D375" s="131" t="str">
        <f t="shared" si="35"/>
        <v/>
      </c>
      <c r="E375" s="131" t="str">
        <f t="shared" si="36"/>
        <v/>
      </c>
      <c r="F375" s="131" t="str">
        <f t="shared" si="37"/>
        <v/>
      </c>
      <c r="G375" s="130" t="str">
        <f t="shared" si="38"/>
        <v/>
      </c>
    </row>
    <row r="376" spans="1:7" x14ac:dyDescent="0.25">
      <c r="A376" s="128" t="str">
        <f t="shared" si="39"/>
        <v/>
      </c>
      <c r="B376" s="129" t="str">
        <f t="shared" si="40"/>
        <v/>
      </c>
      <c r="C376" s="130" t="str">
        <f t="shared" si="41"/>
        <v/>
      </c>
      <c r="D376" s="131" t="str">
        <f t="shared" si="35"/>
        <v/>
      </c>
      <c r="E376" s="131" t="str">
        <f t="shared" si="36"/>
        <v/>
      </c>
      <c r="F376" s="131" t="str">
        <f t="shared" si="37"/>
        <v/>
      </c>
      <c r="G376" s="130" t="str">
        <f t="shared" si="38"/>
        <v/>
      </c>
    </row>
    <row r="377" spans="1:7" x14ac:dyDescent="0.25">
      <c r="A377" s="128" t="str">
        <f t="shared" si="39"/>
        <v/>
      </c>
      <c r="B377" s="129" t="str">
        <f t="shared" si="40"/>
        <v/>
      </c>
      <c r="C377" s="130" t="str">
        <f t="shared" si="41"/>
        <v/>
      </c>
      <c r="D377" s="131" t="str">
        <f t="shared" si="35"/>
        <v/>
      </c>
      <c r="E377" s="131" t="str">
        <f t="shared" si="36"/>
        <v/>
      </c>
      <c r="F377" s="131" t="str">
        <f t="shared" si="37"/>
        <v/>
      </c>
      <c r="G377" s="130" t="str">
        <f t="shared" si="38"/>
        <v/>
      </c>
    </row>
    <row r="378" spans="1:7" x14ac:dyDescent="0.25">
      <c r="A378" s="128" t="str">
        <f t="shared" si="39"/>
        <v/>
      </c>
      <c r="B378" s="129" t="str">
        <f t="shared" si="40"/>
        <v/>
      </c>
      <c r="C378" s="130" t="str">
        <f t="shared" si="41"/>
        <v/>
      </c>
      <c r="D378" s="131" t="str">
        <f t="shared" si="35"/>
        <v/>
      </c>
      <c r="E378" s="131" t="str">
        <f t="shared" si="36"/>
        <v/>
      </c>
      <c r="F378" s="131" t="str">
        <f t="shared" si="37"/>
        <v/>
      </c>
      <c r="G378" s="130" t="str">
        <f t="shared" si="38"/>
        <v/>
      </c>
    </row>
    <row r="379" spans="1:7" x14ac:dyDescent="0.25">
      <c r="A379" s="128" t="str">
        <f t="shared" si="39"/>
        <v/>
      </c>
      <c r="B379" s="129" t="str">
        <f t="shared" si="40"/>
        <v/>
      </c>
      <c r="C379" s="130" t="str">
        <f t="shared" si="41"/>
        <v/>
      </c>
      <c r="D379" s="131" t="str">
        <f t="shared" si="35"/>
        <v/>
      </c>
      <c r="E379" s="131" t="str">
        <f t="shared" si="36"/>
        <v/>
      </c>
      <c r="F379" s="131" t="str">
        <f t="shared" si="37"/>
        <v/>
      </c>
      <c r="G379" s="130" t="str">
        <f t="shared" si="38"/>
        <v/>
      </c>
    </row>
    <row r="380" spans="1:7" x14ac:dyDescent="0.25">
      <c r="A380" s="128" t="str">
        <f t="shared" si="39"/>
        <v/>
      </c>
      <c r="B380" s="129" t="str">
        <f t="shared" si="40"/>
        <v/>
      </c>
      <c r="C380" s="130" t="str">
        <f t="shared" si="41"/>
        <v/>
      </c>
      <c r="D380" s="131" t="str">
        <f t="shared" si="35"/>
        <v/>
      </c>
      <c r="E380" s="131" t="str">
        <f t="shared" si="36"/>
        <v/>
      </c>
      <c r="F380" s="131" t="str">
        <f t="shared" si="37"/>
        <v/>
      </c>
      <c r="G380" s="130" t="str">
        <f t="shared" si="38"/>
        <v/>
      </c>
    </row>
    <row r="381" spans="1:7" x14ac:dyDescent="0.25">
      <c r="A381" s="128" t="str">
        <f t="shared" si="39"/>
        <v/>
      </c>
      <c r="B381" s="129" t="str">
        <f t="shared" si="40"/>
        <v/>
      </c>
      <c r="C381" s="130" t="str">
        <f t="shared" si="41"/>
        <v/>
      </c>
      <c r="D381" s="131" t="str">
        <f t="shared" si="35"/>
        <v/>
      </c>
      <c r="E381" s="131" t="str">
        <f t="shared" si="36"/>
        <v/>
      </c>
      <c r="F381" s="131" t="str">
        <f t="shared" si="37"/>
        <v/>
      </c>
      <c r="G381" s="130" t="str">
        <f t="shared" si="38"/>
        <v/>
      </c>
    </row>
    <row r="382" spans="1:7" x14ac:dyDescent="0.25">
      <c r="A382" s="128" t="str">
        <f t="shared" si="39"/>
        <v/>
      </c>
      <c r="B382" s="129" t="str">
        <f t="shared" si="40"/>
        <v/>
      </c>
      <c r="C382" s="130" t="str">
        <f t="shared" si="41"/>
        <v/>
      </c>
      <c r="D382" s="131" t="str">
        <f t="shared" si="35"/>
        <v/>
      </c>
      <c r="E382" s="131" t="str">
        <f t="shared" si="36"/>
        <v/>
      </c>
      <c r="F382" s="131" t="str">
        <f t="shared" si="37"/>
        <v/>
      </c>
      <c r="G382" s="130" t="str">
        <f t="shared" si="38"/>
        <v/>
      </c>
    </row>
    <row r="383" spans="1:7" x14ac:dyDescent="0.25">
      <c r="A383" s="128" t="str">
        <f t="shared" si="39"/>
        <v/>
      </c>
      <c r="B383" s="129" t="str">
        <f t="shared" si="40"/>
        <v/>
      </c>
      <c r="C383" s="130" t="str">
        <f t="shared" si="41"/>
        <v/>
      </c>
      <c r="D383" s="131" t="str">
        <f t="shared" si="35"/>
        <v/>
      </c>
      <c r="E383" s="131" t="str">
        <f t="shared" si="36"/>
        <v/>
      </c>
      <c r="F383" s="131" t="str">
        <f t="shared" si="37"/>
        <v/>
      </c>
      <c r="G383" s="130" t="str">
        <f t="shared" si="38"/>
        <v/>
      </c>
    </row>
    <row r="384" spans="1:7" x14ac:dyDescent="0.25">
      <c r="A384" s="128" t="str">
        <f t="shared" si="39"/>
        <v/>
      </c>
      <c r="B384" s="129" t="str">
        <f t="shared" si="40"/>
        <v/>
      </c>
      <c r="C384" s="130" t="str">
        <f t="shared" si="41"/>
        <v/>
      </c>
      <c r="D384" s="131" t="str">
        <f t="shared" si="35"/>
        <v/>
      </c>
      <c r="E384" s="131" t="str">
        <f t="shared" si="36"/>
        <v/>
      </c>
      <c r="F384" s="131" t="str">
        <f t="shared" si="37"/>
        <v/>
      </c>
      <c r="G384" s="130" t="str">
        <f t="shared" si="38"/>
        <v/>
      </c>
    </row>
    <row r="385" spans="1:7" x14ac:dyDescent="0.25">
      <c r="A385" s="128" t="str">
        <f t="shared" si="39"/>
        <v/>
      </c>
      <c r="B385" s="129" t="str">
        <f t="shared" si="40"/>
        <v/>
      </c>
      <c r="C385" s="130" t="str">
        <f t="shared" si="41"/>
        <v/>
      </c>
      <c r="D385" s="131" t="str">
        <f t="shared" si="35"/>
        <v/>
      </c>
      <c r="E385" s="131" t="str">
        <f t="shared" si="36"/>
        <v/>
      </c>
      <c r="F385" s="131" t="str">
        <f t="shared" si="37"/>
        <v/>
      </c>
      <c r="G385" s="130" t="str">
        <f t="shared" si="38"/>
        <v/>
      </c>
    </row>
    <row r="386" spans="1:7" x14ac:dyDescent="0.25">
      <c r="A386" s="128" t="str">
        <f t="shared" si="39"/>
        <v/>
      </c>
      <c r="B386" s="129" t="str">
        <f t="shared" si="40"/>
        <v/>
      </c>
      <c r="C386" s="130" t="str">
        <f t="shared" si="41"/>
        <v/>
      </c>
      <c r="D386" s="131" t="str">
        <f t="shared" si="35"/>
        <v/>
      </c>
      <c r="E386" s="131" t="str">
        <f t="shared" si="36"/>
        <v/>
      </c>
      <c r="F386" s="131" t="str">
        <f t="shared" si="37"/>
        <v/>
      </c>
      <c r="G386" s="130" t="str">
        <f t="shared" si="38"/>
        <v/>
      </c>
    </row>
    <row r="387" spans="1:7" x14ac:dyDescent="0.25">
      <c r="A387" s="128" t="str">
        <f t="shared" si="39"/>
        <v/>
      </c>
      <c r="B387" s="129" t="str">
        <f t="shared" si="40"/>
        <v/>
      </c>
      <c r="C387" s="130" t="str">
        <f t="shared" si="41"/>
        <v/>
      </c>
      <c r="D387" s="131" t="str">
        <f t="shared" si="35"/>
        <v/>
      </c>
      <c r="E387" s="131" t="str">
        <f t="shared" si="36"/>
        <v/>
      </c>
      <c r="F387" s="131" t="str">
        <f t="shared" si="37"/>
        <v/>
      </c>
      <c r="G387" s="130" t="str">
        <f t="shared" si="38"/>
        <v/>
      </c>
    </row>
    <row r="388" spans="1:7" x14ac:dyDescent="0.25">
      <c r="A388" s="128" t="str">
        <f t="shared" si="39"/>
        <v/>
      </c>
      <c r="B388" s="129" t="str">
        <f t="shared" si="40"/>
        <v/>
      </c>
      <c r="C388" s="130" t="str">
        <f t="shared" si="41"/>
        <v/>
      </c>
      <c r="D388" s="131" t="str">
        <f t="shared" si="35"/>
        <v/>
      </c>
      <c r="E388" s="131" t="str">
        <f t="shared" si="36"/>
        <v/>
      </c>
      <c r="F388" s="131" t="str">
        <f t="shared" si="37"/>
        <v/>
      </c>
      <c r="G388" s="130" t="str">
        <f t="shared" si="38"/>
        <v/>
      </c>
    </row>
    <row r="389" spans="1:7" x14ac:dyDescent="0.25">
      <c r="A389" s="128" t="str">
        <f t="shared" si="39"/>
        <v/>
      </c>
      <c r="B389" s="129" t="str">
        <f t="shared" si="40"/>
        <v/>
      </c>
      <c r="C389" s="130" t="str">
        <f t="shared" si="41"/>
        <v/>
      </c>
      <c r="D389" s="131" t="str">
        <f t="shared" si="35"/>
        <v/>
      </c>
      <c r="E389" s="131" t="str">
        <f t="shared" si="36"/>
        <v/>
      </c>
      <c r="F389" s="131" t="str">
        <f t="shared" si="37"/>
        <v/>
      </c>
      <c r="G389" s="130" t="str">
        <f t="shared" si="38"/>
        <v/>
      </c>
    </row>
    <row r="390" spans="1:7" x14ac:dyDescent="0.25">
      <c r="A390" s="128" t="str">
        <f t="shared" si="39"/>
        <v/>
      </c>
      <c r="B390" s="129" t="str">
        <f t="shared" si="40"/>
        <v/>
      </c>
      <c r="C390" s="130" t="str">
        <f t="shared" si="41"/>
        <v/>
      </c>
      <c r="D390" s="131" t="str">
        <f t="shared" si="35"/>
        <v/>
      </c>
      <c r="E390" s="131" t="str">
        <f t="shared" si="36"/>
        <v/>
      </c>
      <c r="F390" s="131" t="str">
        <f t="shared" si="37"/>
        <v/>
      </c>
      <c r="G390" s="130" t="str">
        <f t="shared" si="38"/>
        <v/>
      </c>
    </row>
    <row r="391" spans="1:7" x14ac:dyDescent="0.25">
      <c r="A391" s="128" t="str">
        <f t="shared" si="39"/>
        <v/>
      </c>
      <c r="B391" s="129" t="str">
        <f t="shared" si="40"/>
        <v/>
      </c>
      <c r="C391" s="130" t="str">
        <f t="shared" si="41"/>
        <v/>
      </c>
      <c r="D391" s="131" t="str">
        <f t="shared" si="35"/>
        <v/>
      </c>
      <c r="E391" s="131" t="str">
        <f t="shared" si="36"/>
        <v/>
      </c>
      <c r="F391" s="131" t="str">
        <f t="shared" si="37"/>
        <v/>
      </c>
      <c r="G391" s="130" t="str">
        <f t="shared" si="38"/>
        <v/>
      </c>
    </row>
    <row r="392" spans="1:7" x14ac:dyDescent="0.25">
      <c r="A392" s="128" t="str">
        <f t="shared" si="39"/>
        <v/>
      </c>
      <c r="B392" s="129" t="str">
        <f t="shared" si="40"/>
        <v/>
      </c>
      <c r="C392" s="130" t="str">
        <f t="shared" si="41"/>
        <v/>
      </c>
      <c r="D392" s="131" t="str">
        <f t="shared" si="35"/>
        <v/>
      </c>
      <c r="E392" s="131" t="str">
        <f t="shared" si="36"/>
        <v/>
      </c>
      <c r="F392" s="131" t="str">
        <f t="shared" si="37"/>
        <v/>
      </c>
      <c r="G392" s="130" t="str">
        <f t="shared" si="38"/>
        <v/>
      </c>
    </row>
    <row r="393" spans="1:7" x14ac:dyDescent="0.25">
      <c r="A393" s="128" t="str">
        <f t="shared" si="39"/>
        <v/>
      </c>
      <c r="B393" s="129" t="str">
        <f t="shared" si="40"/>
        <v/>
      </c>
      <c r="C393" s="130" t="str">
        <f t="shared" si="41"/>
        <v/>
      </c>
      <c r="D393" s="131" t="str">
        <f t="shared" si="35"/>
        <v/>
      </c>
      <c r="E393" s="131" t="str">
        <f t="shared" si="36"/>
        <v/>
      </c>
      <c r="F393" s="131" t="str">
        <f t="shared" si="37"/>
        <v/>
      </c>
      <c r="G393" s="130" t="str">
        <f t="shared" si="38"/>
        <v/>
      </c>
    </row>
    <row r="394" spans="1:7" x14ac:dyDescent="0.25">
      <c r="A394" s="128" t="str">
        <f t="shared" si="39"/>
        <v/>
      </c>
      <c r="B394" s="129" t="str">
        <f t="shared" si="40"/>
        <v/>
      </c>
      <c r="C394" s="130" t="str">
        <f t="shared" si="41"/>
        <v/>
      </c>
      <c r="D394" s="131" t="str">
        <f t="shared" si="35"/>
        <v/>
      </c>
      <c r="E394" s="131" t="str">
        <f t="shared" si="36"/>
        <v/>
      </c>
      <c r="F394" s="131" t="str">
        <f t="shared" si="37"/>
        <v/>
      </c>
      <c r="G394" s="130" t="str">
        <f t="shared" si="38"/>
        <v/>
      </c>
    </row>
    <row r="395" spans="1:7" x14ac:dyDescent="0.25">
      <c r="A395" s="128" t="str">
        <f t="shared" si="39"/>
        <v/>
      </c>
      <c r="B395" s="129" t="str">
        <f t="shared" si="40"/>
        <v/>
      </c>
      <c r="C395" s="130" t="str">
        <f t="shared" si="41"/>
        <v/>
      </c>
      <c r="D395" s="131" t="str">
        <f t="shared" si="35"/>
        <v/>
      </c>
      <c r="E395" s="131" t="str">
        <f t="shared" si="36"/>
        <v/>
      </c>
      <c r="F395" s="131" t="str">
        <f t="shared" si="37"/>
        <v/>
      </c>
      <c r="G395" s="130" t="str">
        <f t="shared" si="38"/>
        <v/>
      </c>
    </row>
    <row r="396" spans="1:7" x14ac:dyDescent="0.25">
      <c r="A396" s="128" t="str">
        <f t="shared" si="39"/>
        <v/>
      </c>
      <c r="B396" s="129" t="str">
        <f t="shared" si="40"/>
        <v/>
      </c>
      <c r="C396" s="130" t="str">
        <f t="shared" si="41"/>
        <v/>
      </c>
      <c r="D396" s="131" t="str">
        <f t="shared" si="35"/>
        <v/>
      </c>
      <c r="E396" s="131" t="str">
        <f t="shared" si="36"/>
        <v/>
      </c>
      <c r="F396" s="131" t="str">
        <f t="shared" si="37"/>
        <v/>
      </c>
      <c r="G396" s="130" t="str">
        <f t="shared" si="38"/>
        <v/>
      </c>
    </row>
    <row r="397" spans="1:7" x14ac:dyDescent="0.25">
      <c r="A397" s="128" t="str">
        <f t="shared" si="39"/>
        <v/>
      </c>
      <c r="B397" s="129" t="str">
        <f t="shared" si="40"/>
        <v/>
      </c>
      <c r="C397" s="130" t="str">
        <f t="shared" si="41"/>
        <v/>
      </c>
      <c r="D397" s="131" t="str">
        <f t="shared" si="35"/>
        <v/>
      </c>
      <c r="E397" s="131" t="str">
        <f t="shared" si="36"/>
        <v/>
      </c>
      <c r="F397" s="131" t="str">
        <f t="shared" si="37"/>
        <v/>
      </c>
      <c r="G397" s="130" t="str">
        <f t="shared" si="38"/>
        <v/>
      </c>
    </row>
    <row r="398" spans="1:7" x14ac:dyDescent="0.25">
      <c r="A398" s="128" t="str">
        <f t="shared" si="39"/>
        <v/>
      </c>
      <c r="B398" s="129" t="str">
        <f t="shared" si="40"/>
        <v/>
      </c>
      <c r="C398" s="130" t="str">
        <f t="shared" si="41"/>
        <v/>
      </c>
      <c r="D398" s="131" t="str">
        <f t="shared" si="35"/>
        <v/>
      </c>
      <c r="E398" s="131" t="str">
        <f t="shared" si="36"/>
        <v/>
      </c>
      <c r="F398" s="131" t="str">
        <f t="shared" si="37"/>
        <v/>
      </c>
      <c r="G398" s="130" t="str">
        <f t="shared" si="38"/>
        <v/>
      </c>
    </row>
    <row r="399" spans="1:7" x14ac:dyDescent="0.25">
      <c r="A399" s="128" t="str">
        <f t="shared" si="39"/>
        <v/>
      </c>
      <c r="B399" s="129" t="str">
        <f t="shared" si="40"/>
        <v/>
      </c>
      <c r="C399" s="130" t="str">
        <f t="shared" si="41"/>
        <v/>
      </c>
      <c r="D399" s="131" t="str">
        <f t="shared" si="35"/>
        <v/>
      </c>
      <c r="E399" s="131" t="str">
        <f t="shared" si="36"/>
        <v/>
      </c>
      <c r="F399" s="131" t="str">
        <f t="shared" si="37"/>
        <v/>
      </c>
      <c r="G399" s="130" t="str">
        <f t="shared" si="38"/>
        <v/>
      </c>
    </row>
    <row r="400" spans="1:7" x14ac:dyDescent="0.25">
      <c r="A400" s="128" t="str">
        <f t="shared" si="39"/>
        <v/>
      </c>
      <c r="B400" s="129" t="str">
        <f t="shared" si="40"/>
        <v/>
      </c>
      <c r="C400" s="130" t="str">
        <f t="shared" si="41"/>
        <v/>
      </c>
      <c r="D400" s="131" t="str">
        <f t="shared" si="35"/>
        <v/>
      </c>
      <c r="E400" s="131" t="str">
        <f t="shared" si="36"/>
        <v/>
      </c>
      <c r="F400" s="131" t="str">
        <f t="shared" si="37"/>
        <v/>
      </c>
      <c r="G400" s="130" t="str">
        <f t="shared" si="38"/>
        <v/>
      </c>
    </row>
    <row r="401" spans="1:7" x14ac:dyDescent="0.25">
      <c r="A401" s="128" t="str">
        <f t="shared" si="39"/>
        <v/>
      </c>
      <c r="B401" s="129" t="str">
        <f t="shared" si="40"/>
        <v/>
      </c>
      <c r="C401" s="130" t="str">
        <f t="shared" si="41"/>
        <v/>
      </c>
      <c r="D401" s="131" t="str">
        <f t="shared" si="35"/>
        <v/>
      </c>
      <c r="E401" s="131" t="str">
        <f t="shared" si="36"/>
        <v/>
      </c>
      <c r="F401" s="131" t="str">
        <f t="shared" si="37"/>
        <v/>
      </c>
      <c r="G401" s="130" t="str">
        <f t="shared" si="38"/>
        <v/>
      </c>
    </row>
    <row r="402" spans="1:7" x14ac:dyDescent="0.25">
      <c r="A402" s="128" t="str">
        <f t="shared" si="39"/>
        <v/>
      </c>
      <c r="B402" s="129" t="str">
        <f t="shared" si="40"/>
        <v/>
      </c>
      <c r="C402" s="130" t="str">
        <f t="shared" si="41"/>
        <v/>
      </c>
      <c r="D402" s="131" t="str">
        <f t="shared" ref="D402:D465" si="42">IF(B402="","",IPMT($E$13/12,B402,$E$7,-$E$11,$E$12,0))</f>
        <v/>
      </c>
      <c r="E402" s="131" t="str">
        <f t="shared" ref="E402:E465" si="43">IF(B402="","",PPMT($E$13/12,B402,$E$7,-$E$11,$E$12,0))</f>
        <v/>
      </c>
      <c r="F402" s="131" t="str">
        <f t="shared" ref="F402:F465" si="44">IF(B402="","",SUM(D402:E402))</f>
        <v/>
      </c>
      <c r="G402" s="130" t="str">
        <f t="shared" ref="G402:G465" si="45">IF(B402="","",SUM(C402)-SUM(E402))</f>
        <v/>
      </c>
    </row>
    <row r="403" spans="1:7" x14ac:dyDescent="0.25">
      <c r="A403" s="128" t="str">
        <f t="shared" ref="A403:A466" si="46">IF(B403="","",EDATE(A402,1))</f>
        <v/>
      </c>
      <c r="B403" s="129" t="str">
        <f t="shared" ref="B403:B466" si="47">IF(B402="","",IF(SUM(B402)+1&lt;=$E$7,SUM(B402)+1,""))</f>
        <v/>
      </c>
      <c r="C403" s="130" t="str">
        <f t="shared" ref="C403:C466" si="48">IF(B403="","",G402)</f>
        <v/>
      </c>
      <c r="D403" s="131" t="str">
        <f t="shared" si="42"/>
        <v/>
      </c>
      <c r="E403" s="131" t="str">
        <f t="shared" si="43"/>
        <v/>
      </c>
      <c r="F403" s="131" t="str">
        <f t="shared" si="44"/>
        <v/>
      </c>
      <c r="G403" s="130" t="str">
        <f t="shared" si="45"/>
        <v/>
      </c>
    </row>
    <row r="404" spans="1:7" x14ac:dyDescent="0.25">
      <c r="A404" s="128" t="str">
        <f t="shared" si="46"/>
        <v/>
      </c>
      <c r="B404" s="129" t="str">
        <f t="shared" si="47"/>
        <v/>
      </c>
      <c r="C404" s="130" t="str">
        <f t="shared" si="48"/>
        <v/>
      </c>
      <c r="D404" s="131" t="str">
        <f t="shared" si="42"/>
        <v/>
      </c>
      <c r="E404" s="131" t="str">
        <f t="shared" si="43"/>
        <v/>
      </c>
      <c r="F404" s="131" t="str">
        <f t="shared" si="44"/>
        <v/>
      </c>
      <c r="G404" s="130" t="str">
        <f t="shared" si="45"/>
        <v/>
      </c>
    </row>
    <row r="405" spans="1:7" x14ac:dyDescent="0.25">
      <c r="A405" s="128" t="str">
        <f t="shared" si="46"/>
        <v/>
      </c>
      <c r="B405" s="129" t="str">
        <f t="shared" si="47"/>
        <v/>
      </c>
      <c r="C405" s="130" t="str">
        <f t="shared" si="48"/>
        <v/>
      </c>
      <c r="D405" s="131" t="str">
        <f t="shared" si="42"/>
        <v/>
      </c>
      <c r="E405" s="131" t="str">
        <f t="shared" si="43"/>
        <v/>
      </c>
      <c r="F405" s="131" t="str">
        <f t="shared" si="44"/>
        <v/>
      </c>
      <c r="G405" s="130" t="str">
        <f t="shared" si="45"/>
        <v/>
      </c>
    </row>
    <row r="406" spans="1:7" x14ac:dyDescent="0.25">
      <c r="A406" s="128" t="str">
        <f t="shared" si="46"/>
        <v/>
      </c>
      <c r="B406" s="129" t="str">
        <f t="shared" si="47"/>
        <v/>
      </c>
      <c r="C406" s="130" t="str">
        <f t="shared" si="48"/>
        <v/>
      </c>
      <c r="D406" s="131" t="str">
        <f t="shared" si="42"/>
        <v/>
      </c>
      <c r="E406" s="131" t="str">
        <f t="shared" si="43"/>
        <v/>
      </c>
      <c r="F406" s="131" t="str">
        <f t="shared" si="44"/>
        <v/>
      </c>
      <c r="G406" s="130" t="str">
        <f t="shared" si="45"/>
        <v/>
      </c>
    </row>
    <row r="407" spans="1:7" x14ac:dyDescent="0.25">
      <c r="A407" s="128" t="str">
        <f t="shared" si="46"/>
        <v/>
      </c>
      <c r="B407" s="129" t="str">
        <f t="shared" si="47"/>
        <v/>
      </c>
      <c r="C407" s="130" t="str">
        <f t="shared" si="48"/>
        <v/>
      </c>
      <c r="D407" s="131" t="str">
        <f t="shared" si="42"/>
        <v/>
      </c>
      <c r="E407" s="131" t="str">
        <f t="shared" si="43"/>
        <v/>
      </c>
      <c r="F407" s="131" t="str">
        <f t="shared" si="44"/>
        <v/>
      </c>
      <c r="G407" s="130" t="str">
        <f t="shared" si="45"/>
        <v/>
      </c>
    </row>
    <row r="408" spans="1:7" x14ac:dyDescent="0.25">
      <c r="A408" s="128" t="str">
        <f t="shared" si="46"/>
        <v/>
      </c>
      <c r="B408" s="129" t="str">
        <f t="shared" si="47"/>
        <v/>
      </c>
      <c r="C408" s="130" t="str">
        <f t="shared" si="48"/>
        <v/>
      </c>
      <c r="D408" s="131" t="str">
        <f t="shared" si="42"/>
        <v/>
      </c>
      <c r="E408" s="131" t="str">
        <f t="shared" si="43"/>
        <v/>
      </c>
      <c r="F408" s="131" t="str">
        <f t="shared" si="44"/>
        <v/>
      </c>
      <c r="G408" s="130" t="str">
        <f t="shared" si="45"/>
        <v/>
      </c>
    </row>
    <row r="409" spans="1:7" x14ac:dyDescent="0.25">
      <c r="A409" s="128" t="str">
        <f t="shared" si="46"/>
        <v/>
      </c>
      <c r="B409" s="129" t="str">
        <f t="shared" si="47"/>
        <v/>
      </c>
      <c r="C409" s="130" t="str">
        <f t="shared" si="48"/>
        <v/>
      </c>
      <c r="D409" s="131" t="str">
        <f t="shared" si="42"/>
        <v/>
      </c>
      <c r="E409" s="131" t="str">
        <f t="shared" si="43"/>
        <v/>
      </c>
      <c r="F409" s="131" t="str">
        <f t="shared" si="44"/>
        <v/>
      </c>
      <c r="G409" s="130" t="str">
        <f t="shared" si="45"/>
        <v/>
      </c>
    </row>
    <row r="410" spans="1:7" x14ac:dyDescent="0.25">
      <c r="A410" s="128" t="str">
        <f t="shared" si="46"/>
        <v/>
      </c>
      <c r="B410" s="129" t="str">
        <f t="shared" si="47"/>
        <v/>
      </c>
      <c r="C410" s="130" t="str">
        <f t="shared" si="48"/>
        <v/>
      </c>
      <c r="D410" s="131" t="str">
        <f t="shared" si="42"/>
        <v/>
      </c>
      <c r="E410" s="131" t="str">
        <f t="shared" si="43"/>
        <v/>
      </c>
      <c r="F410" s="131" t="str">
        <f t="shared" si="44"/>
        <v/>
      </c>
      <c r="G410" s="130" t="str">
        <f t="shared" si="45"/>
        <v/>
      </c>
    </row>
    <row r="411" spans="1:7" x14ac:dyDescent="0.25">
      <c r="A411" s="128" t="str">
        <f t="shared" si="46"/>
        <v/>
      </c>
      <c r="B411" s="129" t="str">
        <f t="shared" si="47"/>
        <v/>
      </c>
      <c r="C411" s="130" t="str">
        <f t="shared" si="48"/>
        <v/>
      </c>
      <c r="D411" s="131" t="str">
        <f t="shared" si="42"/>
        <v/>
      </c>
      <c r="E411" s="131" t="str">
        <f t="shared" si="43"/>
        <v/>
      </c>
      <c r="F411" s="131" t="str">
        <f t="shared" si="44"/>
        <v/>
      </c>
      <c r="G411" s="130" t="str">
        <f t="shared" si="45"/>
        <v/>
      </c>
    </row>
    <row r="412" spans="1:7" x14ac:dyDescent="0.25">
      <c r="A412" s="128" t="str">
        <f t="shared" si="46"/>
        <v/>
      </c>
      <c r="B412" s="129" t="str">
        <f t="shared" si="47"/>
        <v/>
      </c>
      <c r="C412" s="130" t="str">
        <f t="shared" si="48"/>
        <v/>
      </c>
      <c r="D412" s="131" t="str">
        <f t="shared" si="42"/>
        <v/>
      </c>
      <c r="E412" s="131" t="str">
        <f t="shared" si="43"/>
        <v/>
      </c>
      <c r="F412" s="131" t="str">
        <f t="shared" si="44"/>
        <v/>
      </c>
      <c r="G412" s="130" t="str">
        <f t="shared" si="45"/>
        <v/>
      </c>
    </row>
    <row r="413" spans="1:7" x14ac:dyDescent="0.25">
      <c r="A413" s="128" t="str">
        <f t="shared" si="46"/>
        <v/>
      </c>
      <c r="B413" s="129" t="str">
        <f t="shared" si="47"/>
        <v/>
      </c>
      <c r="C413" s="130" t="str">
        <f t="shared" si="48"/>
        <v/>
      </c>
      <c r="D413" s="131" t="str">
        <f t="shared" si="42"/>
        <v/>
      </c>
      <c r="E413" s="131" t="str">
        <f t="shared" si="43"/>
        <v/>
      </c>
      <c r="F413" s="131" t="str">
        <f t="shared" si="44"/>
        <v/>
      </c>
      <c r="G413" s="130" t="str">
        <f t="shared" si="45"/>
        <v/>
      </c>
    </row>
    <row r="414" spans="1:7" x14ac:dyDescent="0.25">
      <c r="A414" s="128" t="str">
        <f t="shared" si="46"/>
        <v/>
      </c>
      <c r="B414" s="129" t="str">
        <f t="shared" si="47"/>
        <v/>
      </c>
      <c r="C414" s="130" t="str">
        <f t="shared" si="48"/>
        <v/>
      </c>
      <c r="D414" s="131" t="str">
        <f t="shared" si="42"/>
        <v/>
      </c>
      <c r="E414" s="131" t="str">
        <f t="shared" si="43"/>
        <v/>
      </c>
      <c r="F414" s="131" t="str">
        <f t="shared" si="44"/>
        <v/>
      </c>
      <c r="G414" s="130" t="str">
        <f t="shared" si="45"/>
        <v/>
      </c>
    </row>
    <row r="415" spans="1:7" x14ac:dyDescent="0.25">
      <c r="A415" s="128" t="str">
        <f t="shared" si="46"/>
        <v/>
      </c>
      <c r="B415" s="129" t="str">
        <f t="shared" si="47"/>
        <v/>
      </c>
      <c r="C415" s="130" t="str">
        <f t="shared" si="48"/>
        <v/>
      </c>
      <c r="D415" s="131" t="str">
        <f t="shared" si="42"/>
        <v/>
      </c>
      <c r="E415" s="131" t="str">
        <f t="shared" si="43"/>
        <v/>
      </c>
      <c r="F415" s="131" t="str">
        <f t="shared" si="44"/>
        <v/>
      </c>
      <c r="G415" s="130" t="str">
        <f t="shared" si="45"/>
        <v/>
      </c>
    </row>
    <row r="416" spans="1:7" x14ac:dyDescent="0.25">
      <c r="A416" s="128" t="str">
        <f t="shared" si="46"/>
        <v/>
      </c>
      <c r="B416" s="129" t="str">
        <f t="shared" si="47"/>
        <v/>
      </c>
      <c r="C416" s="130" t="str">
        <f t="shared" si="48"/>
        <v/>
      </c>
      <c r="D416" s="131" t="str">
        <f t="shared" si="42"/>
        <v/>
      </c>
      <c r="E416" s="131" t="str">
        <f t="shared" si="43"/>
        <v/>
      </c>
      <c r="F416" s="131" t="str">
        <f t="shared" si="44"/>
        <v/>
      </c>
      <c r="G416" s="130" t="str">
        <f t="shared" si="45"/>
        <v/>
      </c>
    </row>
    <row r="417" spans="1:7" x14ac:dyDescent="0.25">
      <c r="A417" s="128" t="str">
        <f t="shared" si="46"/>
        <v/>
      </c>
      <c r="B417" s="129" t="str">
        <f t="shared" si="47"/>
        <v/>
      </c>
      <c r="C417" s="130" t="str">
        <f t="shared" si="48"/>
        <v/>
      </c>
      <c r="D417" s="131" t="str">
        <f t="shared" si="42"/>
        <v/>
      </c>
      <c r="E417" s="131" t="str">
        <f t="shared" si="43"/>
        <v/>
      </c>
      <c r="F417" s="131" t="str">
        <f t="shared" si="44"/>
        <v/>
      </c>
      <c r="G417" s="130" t="str">
        <f t="shared" si="45"/>
        <v/>
      </c>
    </row>
    <row r="418" spans="1:7" x14ac:dyDescent="0.25">
      <c r="A418" s="128" t="str">
        <f t="shared" si="46"/>
        <v/>
      </c>
      <c r="B418" s="129" t="str">
        <f t="shared" si="47"/>
        <v/>
      </c>
      <c r="C418" s="130" t="str">
        <f t="shared" si="48"/>
        <v/>
      </c>
      <c r="D418" s="131" t="str">
        <f t="shared" si="42"/>
        <v/>
      </c>
      <c r="E418" s="131" t="str">
        <f t="shared" si="43"/>
        <v/>
      </c>
      <c r="F418" s="131" t="str">
        <f t="shared" si="44"/>
        <v/>
      </c>
      <c r="G418" s="130" t="str">
        <f t="shared" si="45"/>
        <v/>
      </c>
    </row>
    <row r="419" spans="1:7" x14ac:dyDescent="0.25">
      <c r="A419" s="128" t="str">
        <f t="shared" si="46"/>
        <v/>
      </c>
      <c r="B419" s="129" t="str">
        <f t="shared" si="47"/>
        <v/>
      </c>
      <c r="C419" s="130" t="str">
        <f t="shared" si="48"/>
        <v/>
      </c>
      <c r="D419" s="131" t="str">
        <f t="shared" si="42"/>
        <v/>
      </c>
      <c r="E419" s="131" t="str">
        <f t="shared" si="43"/>
        <v/>
      </c>
      <c r="F419" s="131" t="str">
        <f t="shared" si="44"/>
        <v/>
      </c>
      <c r="G419" s="130" t="str">
        <f t="shared" si="45"/>
        <v/>
      </c>
    </row>
    <row r="420" spans="1:7" x14ac:dyDescent="0.25">
      <c r="A420" s="128" t="str">
        <f t="shared" si="46"/>
        <v/>
      </c>
      <c r="B420" s="129" t="str">
        <f t="shared" si="47"/>
        <v/>
      </c>
      <c r="C420" s="130" t="str">
        <f t="shared" si="48"/>
        <v/>
      </c>
      <c r="D420" s="131" t="str">
        <f t="shared" si="42"/>
        <v/>
      </c>
      <c r="E420" s="131" t="str">
        <f t="shared" si="43"/>
        <v/>
      </c>
      <c r="F420" s="131" t="str">
        <f t="shared" si="44"/>
        <v/>
      </c>
      <c r="G420" s="130" t="str">
        <f t="shared" si="45"/>
        <v/>
      </c>
    </row>
    <row r="421" spans="1:7" x14ac:dyDescent="0.25">
      <c r="A421" s="128" t="str">
        <f t="shared" si="46"/>
        <v/>
      </c>
      <c r="B421" s="129" t="str">
        <f t="shared" si="47"/>
        <v/>
      </c>
      <c r="C421" s="130" t="str">
        <f t="shared" si="48"/>
        <v/>
      </c>
      <c r="D421" s="131" t="str">
        <f t="shared" si="42"/>
        <v/>
      </c>
      <c r="E421" s="131" t="str">
        <f t="shared" si="43"/>
        <v/>
      </c>
      <c r="F421" s="131" t="str">
        <f t="shared" si="44"/>
        <v/>
      </c>
      <c r="G421" s="130" t="str">
        <f t="shared" si="45"/>
        <v/>
      </c>
    </row>
    <row r="422" spans="1:7" x14ac:dyDescent="0.25">
      <c r="A422" s="128" t="str">
        <f t="shared" si="46"/>
        <v/>
      </c>
      <c r="B422" s="129" t="str">
        <f t="shared" si="47"/>
        <v/>
      </c>
      <c r="C422" s="130" t="str">
        <f t="shared" si="48"/>
        <v/>
      </c>
      <c r="D422" s="131" t="str">
        <f t="shared" si="42"/>
        <v/>
      </c>
      <c r="E422" s="131" t="str">
        <f t="shared" si="43"/>
        <v/>
      </c>
      <c r="F422" s="131" t="str">
        <f t="shared" si="44"/>
        <v/>
      </c>
      <c r="G422" s="130" t="str">
        <f t="shared" si="45"/>
        <v/>
      </c>
    </row>
    <row r="423" spans="1:7" x14ac:dyDescent="0.25">
      <c r="A423" s="128" t="str">
        <f t="shared" si="46"/>
        <v/>
      </c>
      <c r="B423" s="129" t="str">
        <f t="shared" si="47"/>
        <v/>
      </c>
      <c r="C423" s="130" t="str">
        <f t="shared" si="48"/>
        <v/>
      </c>
      <c r="D423" s="131" t="str">
        <f t="shared" si="42"/>
        <v/>
      </c>
      <c r="E423" s="131" t="str">
        <f t="shared" si="43"/>
        <v/>
      </c>
      <c r="F423" s="131" t="str">
        <f t="shared" si="44"/>
        <v/>
      </c>
      <c r="G423" s="130" t="str">
        <f t="shared" si="45"/>
        <v/>
      </c>
    </row>
    <row r="424" spans="1:7" x14ac:dyDescent="0.25">
      <c r="A424" s="128" t="str">
        <f t="shared" si="46"/>
        <v/>
      </c>
      <c r="B424" s="129" t="str">
        <f t="shared" si="47"/>
        <v/>
      </c>
      <c r="C424" s="130" t="str">
        <f t="shared" si="48"/>
        <v/>
      </c>
      <c r="D424" s="131" t="str">
        <f t="shared" si="42"/>
        <v/>
      </c>
      <c r="E424" s="131" t="str">
        <f t="shared" si="43"/>
        <v/>
      </c>
      <c r="F424" s="131" t="str">
        <f t="shared" si="44"/>
        <v/>
      </c>
      <c r="G424" s="130" t="str">
        <f t="shared" si="45"/>
        <v/>
      </c>
    </row>
    <row r="425" spans="1:7" x14ac:dyDescent="0.25">
      <c r="A425" s="128" t="str">
        <f t="shared" si="46"/>
        <v/>
      </c>
      <c r="B425" s="129" t="str">
        <f t="shared" si="47"/>
        <v/>
      </c>
      <c r="C425" s="130" t="str">
        <f t="shared" si="48"/>
        <v/>
      </c>
      <c r="D425" s="131" t="str">
        <f t="shared" si="42"/>
        <v/>
      </c>
      <c r="E425" s="131" t="str">
        <f t="shared" si="43"/>
        <v/>
      </c>
      <c r="F425" s="131" t="str">
        <f t="shared" si="44"/>
        <v/>
      </c>
      <c r="G425" s="130" t="str">
        <f t="shared" si="45"/>
        <v/>
      </c>
    </row>
    <row r="426" spans="1:7" x14ac:dyDescent="0.25">
      <c r="A426" s="128" t="str">
        <f t="shared" si="46"/>
        <v/>
      </c>
      <c r="B426" s="129" t="str">
        <f t="shared" si="47"/>
        <v/>
      </c>
      <c r="C426" s="130" t="str">
        <f t="shared" si="48"/>
        <v/>
      </c>
      <c r="D426" s="131" t="str">
        <f t="shared" si="42"/>
        <v/>
      </c>
      <c r="E426" s="131" t="str">
        <f t="shared" si="43"/>
        <v/>
      </c>
      <c r="F426" s="131" t="str">
        <f t="shared" si="44"/>
        <v/>
      </c>
      <c r="G426" s="130" t="str">
        <f t="shared" si="45"/>
        <v/>
      </c>
    </row>
    <row r="427" spans="1:7" x14ac:dyDescent="0.25">
      <c r="A427" s="128" t="str">
        <f t="shared" si="46"/>
        <v/>
      </c>
      <c r="B427" s="129" t="str">
        <f t="shared" si="47"/>
        <v/>
      </c>
      <c r="C427" s="130" t="str">
        <f t="shared" si="48"/>
        <v/>
      </c>
      <c r="D427" s="131" t="str">
        <f t="shared" si="42"/>
        <v/>
      </c>
      <c r="E427" s="131" t="str">
        <f t="shared" si="43"/>
        <v/>
      </c>
      <c r="F427" s="131" t="str">
        <f t="shared" si="44"/>
        <v/>
      </c>
      <c r="G427" s="130" t="str">
        <f t="shared" si="45"/>
        <v/>
      </c>
    </row>
    <row r="428" spans="1:7" x14ac:dyDescent="0.25">
      <c r="A428" s="128" t="str">
        <f t="shared" si="46"/>
        <v/>
      </c>
      <c r="B428" s="129" t="str">
        <f t="shared" si="47"/>
        <v/>
      </c>
      <c r="C428" s="130" t="str">
        <f t="shared" si="48"/>
        <v/>
      </c>
      <c r="D428" s="131" t="str">
        <f t="shared" si="42"/>
        <v/>
      </c>
      <c r="E428" s="131" t="str">
        <f t="shared" si="43"/>
        <v/>
      </c>
      <c r="F428" s="131" t="str">
        <f t="shared" si="44"/>
        <v/>
      </c>
      <c r="G428" s="130" t="str">
        <f t="shared" si="45"/>
        <v/>
      </c>
    </row>
    <row r="429" spans="1:7" x14ac:dyDescent="0.25">
      <c r="A429" s="128" t="str">
        <f t="shared" si="46"/>
        <v/>
      </c>
      <c r="B429" s="129" t="str">
        <f t="shared" si="47"/>
        <v/>
      </c>
      <c r="C429" s="130" t="str">
        <f t="shared" si="48"/>
        <v/>
      </c>
      <c r="D429" s="131" t="str">
        <f t="shared" si="42"/>
        <v/>
      </c>
      <c r="E429" s="131" t="str">
        <f t="shared" si="43"/>
        <v/>
      </c>
      <c r="F429" s="131" t="str">
        <f t="shared" si="44"/>
        <v/>
      </c>
      <c r="G429" s="130" t="str">
        <f t="shared" si="45"/>
        <v/>
      </c>
    </row>
    <row r="430" spans="1:7" x14ac:dyDescent="0.25">
      <c r="A430" s="128" t="str">
        <f t="shared" si="46"/>
        <v/>
      </c>
      <c r="B430" s="129" t="str">
        <f t="shared" si="47"/>
        <v/>
      </c>
      <c r="C430" s="130" t="str">
        <f t="shared" si="48"/>
        <v/>
      </c>
      <c r="D430" s="131" t="str">
        <f t="shared" si="42"/>
        <v/>
      </c>
      <c r="E430" s="131" t="str">
        <f t="shared" si="43"/>
        <v/>
      </c>
      <c r="F430" s="131" t="str">
        <f t="shared" si="44"/>
        <v/>
      </c>
      <c r="G430" s="130" t="str">
        <f t="shared" si="45"/>
        <v/>
      </c>
    </row>
    <row r="431" spans="1:7" x14ac:dyDescent="0.25">
      <c r="A431" s="128" t="str">
        <f t="shared" si="46"/>
        <v/>
      </c>
      <c r="B431" s="129" t="str">
        <f t="shared" si="47"/>
        <v/>
      </c>
      <c r="C431" s="130" t="str">
        <f t="shared" si="48"/>
        <v/>
      </c>
      <c r="D431" s="131" t="str">
        <f t="shared" si="42"/>
        <v/>
      </c>
      <c r="E431" s="131" t="str">
        <f t="shared" si="43"/>
        <v/>
      </c>
      <c r="F431" s="131" t="str">
        <f t="shared" si="44"/>
        <v/>
      </c>
      <c r="G431" s="130" t="str">
        <f t="shared" si="45"/>
        <v/>
      </c>
    </row>
    <row r="432" spans="1:7" x14ac:dyDescent="0.25">
      <c r="A432" s="128" t="str">
        <f t="shared" si="46"/>
        <v/>
      </c>
      <c r="B432" s="129" t="str">
        <f t="shared" si="47"/>
        <v/>
      </c>
      <c r="C432" s="130" t="str">
        <f t="shared" si="48"/>
        <v/>
      </c>
      <c r="D432" s="131" t="str">
        <f t="shared" si="42"/>
        <v/>
      </c>
      <c r="E432" s="131" t="str">
        <f t="shared" si="43"/>
        <v/>
      </c>
      <c r="F432" s="131" t="str">
        <f t="shared" si="44"/>
        <v/>
      </c>
      <c r="G432" s="130" t="str">
        <f t="shared" si="45"/>
        <v/>
      </c>
    </row>
    <row r="433" spans="1:7" x14ac:dyDescent="0.25">
      <c r="A433" s="128" t="str">
        <f t="shared" si="46"/>
        <v/>
      </c>
      <c r="B433" s="129" t="str">
        <f t="shared" si="47"/>
        <v/>
      </c>
      <c r="C433" s="130" t="str">
        <f t="shared" si="48"/>
        <v/>
      </c>
      <c r="D433" s="131" t="str">
        <f t="shared" si="42"/>
        <v/>
      </c>
      <c r="E433" s="131" t="str">
        <f t="shared" si="43"/>
        <v/>
      </c>
      <c r="F433" s="131" t="str">
        <f t="shared" si="44"/>
        <v/>
      </c>
      <c r="G433" s="130" t="str">
        <f t="shared" si="45"/>
        <v/>
      </c>
    </row>
    <row r="434" spans="1:7" x14ac:dyDescent="0.25">
      <c r="A434" s="128" t="str">
        <f t="shared" si="46"/>
        <v/>
      </c>
      <c r="B434" s="129" t="str">
        <f t="shared" si="47"/>
        <v/>
      </c>
      <c r="C434" s="130" t="str">
        <f t="shared" si="48"/>
        <v/>
      </c>
      <c r="D434" s="131" t="str">
        <f t="shared" si="42"/>
        <v/>
      </c>
      <c r="E434" s="131" t="str">
        <f t="shared" si="43"/>
        <v/>
      </c>
      <c r="F434" s="131" t="str">
        <f t="shared" si="44"/>
        <v/>
      </c>
      <c r="G434" s="130" t="str">
        <f t="shared" si="45"/>
        <v/>
      </c>
    </row>
    <row r="435" spans="1:7" x14ac:dyDescent="0.25">
      <c r="A435" s="128" t="str">
        <f t="shared" si="46"/>
        <v/>
      </c>
      <c r="B435" s="129" t="str">
        <f t="shared" si="47"/>
        <v/>
      </c>
      <c r="C435" s="130" t="str">
        <f t="shared" si="48"/>
        <v/>
      </c>
      <c r="D435" s="131" t="str">
        <f t="shared" si="42"/>
        <v/>
      </c>
      <c r="E435" s="131" t="str">
        <f t="shared" si="43"/>
        <v/>
      </c>
      <c r="F435" s="131" t="str">
        <f t="shared" si="44"/>
        <v/>
      </c>
      <c r="G435" s="130" t="str">
        <f t="shared" si="45"/>
        <v/>
      </c>
    </row>
    <row r="436" spans="1:7" x14ac:dyDescent="0.25">
      <c r="A436" s="128" t="str">
        <f t="shared" si="46"/>
        <v/>
      </c>
      <c r="B436" s="129" t="str">
        <f t="shared" si="47"/>
        <v/>
      </c>
      <c r="C436" s="130" t="str">
        <f t="shared" si="48"/>
        <v/>
      </c>
      <c r="D436" s="131" t="str">
        <f t="shared" si="42"/>
        <v/>
      </c>
      <c r="E436" s="131" t="str">
        <f t="shared" si="43"/>
        <v/>
      </c>
      <c r="F436" s="131" t="str">
        <f t="shared" si="44"/>
        <v/>
      </c>
      <c r="G436" s="130" t="str">
        <f t="shared" si="45"/>
        <v/>
      </c>
    </row>
    <row r="437" spans="1:7" x14ac:dyDescent="0.25">
      <c r="A437" s="128" t="str">
        <f t="shared" si="46"/>
        <v/>
      </c>
      <c r="B437" s="129" t="str">
        <f t="shared" si="47"/>
        <v/>
      </c>
      <c r="C437" s="130" t="str">
        <f t="shared" si="48"/>
        <v/>
      </c>
      <c r="D437" s="131" t="str">
        <f t="shared" si="42"/>
        <v/>
      </c>
      <c r="E437" s="131" t="str">
        <f t="shared" si="43"/>
        <v/>
      </c>
      <c r="F437" s="131" t="str">
        <f t="shared" si="44"/>
        <v/>
      </c>
      <c r="G437" s="130" t="str">
        <f t="shared" si="45"/>
        <v/>
      </c>
    </row>
    <row r="438" spans="1:7" x14ac:dyDescent="0.25">
      <c r="A438" s="128" t="str">
        <f t="shared" si="46"/>
        <v/>
      </c>
      <c r="B438" s="129" t="str">
        <f t="shared" si="47"/>
        <v/>
      </c>
      <c r="C438" s="130" t="str">
        <f t="shared" si="48"/>
        <v/>
      </c>
      <c r="D438" s="131" t="str">
        <f t="shared" si="42"/>
        <v/>
      </c>
      <c r="E438" s="131" t="str">
        <f t="shared" si="43"/>
        <v/>
      </c>
      <c r="F438" s="131" t="str">
        <f t="shared" si="44"/>
        <v/>
      </c>
      <c r="G438" s="130" t="str">
        <f t="shared" si="45"/>
        <v/>
      </c>
    </row>
    <row r="439" spans="1:7" x14ac:dyDescent="0.25">
      <c r="A439" s="128" t="str">
        <f t="shared" si="46"/>
        <v/>
      </c>
      <c r="B439" s="129" t="str">
        <f t="shared" si="47"/>
        <v/>
      </c>
      <c r="C439" s="130" t="str">
        <f t="shared" si="48"/>
        <v/>
      </c>
      <c r="D439" s="131" t="str">
        <f t="shared" si="42"/>
        <v/>
      </c>
      <c r="E439" s="131" t="str">
        <f t="shared" si="43"/>
        <v/>
      </c>
      <c r="F439" s="131" t="str">
        <f t="shared" si="44"/>
        <v/>
      </c>
      <c r="G439" s="130" t="str">
        <f t="shared" si="45"/>
        <v/>
      </c>
    </row>
    <row r="440" spans="1:7" x14ac:dyDescent="0.25">
      <c r="A440" s="128" t="str">
        <f t="shared" si="46"/>
        <v/>
      </c>
      <c r="B440" s="129" t="str">
        <f t="shared" si="47"/>
        <v/>
      </c>
      <c r="C440" s="130" t="str">
        <f t="shared" si="48"/>
        <v/>
      </c>
      <c r="D440" s="131" t="str">
        <f t="shared" si="42"/>
        <v/>
      </c>
      <c r="E440" s="131" t="str">
        <f t="shared" si="43"/>
        <v/>
      </c>
      <c r="F440" s="131" t="str">
        <f t="shared" si="44"/>
        <v/>
      </c>
      <c r="G440" s="130" t="str">
        <f t="shared" si="45"/>
        <v/>
      </c>
    </row>
    <row r="441" spans="1:7" x14ac:dyDescent="0.25">
      <c r="A441" s="128" t="str">
        <f t="shared" si="46"/>
        <v/>
      </c>
      <c r="B441" s="129" t="str">
        <f t="shared" si="47"/>
        <v/>
      </c>
      <c r="C441" s="130" t="str">
        <f t="shared" si="48"/>
        <v/>
      </c>
      <c r="D441" s="131" t="str">
        <f t="shared" si="42"/>
        <v/>
      </c>
      <c r="E441" s="131" t="str">
        <f t="shared" si="43"/>
        <v/>
      </c>
      <c r="F441" s="131" t="str">
        <f t="shared" si="44"/>
        <v/>
      </c>
      <c r="G441" s="130" t="str">
        <f t="shared" si="45"/>
        <v/>
      </c>
    </row>
    <row r="442" spans="1:7" x14ac:dyDescent="0.25">
      <c r="A442" s="128" t="str">
        <f t="shared" si="46"/>
        <v/>
      </c>
      <c r="B442" s="129" t="str">
        <f t="shared" si="47"/>
        <v/>
      </c>
      <c r="C442" s="130" t="str">
        <f t="shared" si="48"/>
        <v/>
      </c>
      <c r="D442" s="131" t="str">
        <f t="shared" si="42"/>
        <v/>
      </c>
      <c r="E442" s="131" t="str">
        <f t="shared" si="43"/>
        <v/>
      </c>
      <c r="F442" s="131" t="str">
        <f t="shared" si="44"/>
        <v/>
      </c>
      <c r="G442" s="130" t="str">
        <f t="shared" si="45"/>
        <v/>
      </c>
    </row>
    <row r="443" spans="1:7" x14ac:dyDescent="0.25">
      <c r="A443" s="128" t="str">
        <f t="shared" si="46"/>
        <v/>
      </c>
      <c r="B443" s="129" t="str">
        <f t="shared" si="47"/>
        <v/>
      </c>
      <c r="C443" s="130" t="str">
        <f t="shared" si="48"/>
        <v/>
      </c>
      <c r="D443" s="131" t="str">
        <f t="shared" si="42"/>
        <v/>
      </c>
      <c r="E443" s="131" t="str">
        <f t="shared" si="43"/>
        <v/>
      </c>
      <c r="F443" s="131" t="str">
        <f t="shared" si="44"/>
        <v/>
      </c>
      <c r="G443" s="130" t="str">
        <f t="shared" si="45"/>
        <v/>
      </c>
    </row>
    <row r="444" spans="1:7" x14ac:dyDescent="0.25">
      <c r="A444" s="128" t="str">
        <f t="shared" si="46"/>
        <v/>
      </c>
      <c r="B444" s="129" t="str">
        <f t="shared" si="47"/>
        <v/>
      </c>
      <c r="C444" s="130" t="str">
        <f t="shared" si="48"/>
        <v/>
      </c>
      <c r="D444" s="131" t="str">
        <f t="shared" si="42"/>
        <v/>
      </c>
      <c r="E444" s="131" t="str">
        <f t="shared" si="43"/>
        <v/>
      </c>
      <c r="F444" s="131" t="str">
        <f t="shared" si="44"/>
        <v/>
      </c>
      <c r="G444" s="130" t="str">
        <f t="shared" si="45"/>
        <v/>
      </c>
    </row>
    <row r="445" spans="1:7" x14ac:dyDescent="0.25">
      <c r="A445" s="128" t="str">
        <f t="shared" si="46"/>
        <v/>
      </c>
      <c r="B445" s="129" t="str">
        <f t="shared" si="47"/>
        <v/>
      </c>
      <c r="C445" s="130" t="str">
        <f t="shared" si="48"/>
        <v/>
      </c>
      <c r="D445" s="131" t="str">
        <f t="shared" si="42"/>
        <v/>
      </c>
      <c r="E445" s="131" t="str">
        <f t="shared" si="43"/>
        <v/>
      </c>
      <c r="F445" s="131" t="str">
        <f t="shared" si="44"/>
        <v/>
      </c>
      <c r="G445" s="130" t="str">
        <f t="shared" si="45"/>
        <v/>
      </c>
    </row>
    <row r="446" spans="1:7" x14ac:dyDescent="0.25">
      <c r="A446" s="128" t="str">
        <f t="shared" si="46"/>
        <v/>
      </c>
      <c r="B446" s="129" t="str">
        <f t="shared" si="47"/>
        <v/>
      </c>
      <c r="C446" s="130" t="str">
        <f t="shared" si="48"/>
        <v/>
      </c>
      <c r="D446" s="131" t="str">
        <f t="shared" si="42"/>
        <v/>
      </c>
      <c r="E446" s="131" t="str">
        <f t="shared" si="43"/>
        <v/>
      </c>
      <c r="F446" s="131" t="str">
        <f t="shared" si="44"/>
        <v/>
      </c>
      <c r="G446" s="130" t="str">
        <f t="shared" si="45"/>
        <v/>
      </c>
    </row>
    <row r="447" spans="1:7" x14ac:dyDescent="0.25">
      <c r="A447" s="128" t="str">
        <f t="shared" si="46"/>
        <v/>
      </c>
      <c r="B447" s="129" t="str">
        <f t="shared" si="47"/>
        <v/>
      </c>
      <c r="C447" s="130" t="str">
        <f t="shared" si="48"/>
        <v/>
      </c>
      <c r="D447" s="131" t="str">
        <f t="shared" si="42"/>
        <v/>
      </c>
      <c r="E447" s="131" t="str">
        <f t="shared" si="43"/>
        <v/>
      </c>
      <c r="F447" s="131" t="str">
        <f t="shared" si="44"/>
        <v/>
      </c>
      <c r="G447" s="130" t="str">
        <f t="shared" si="45"/>
        <v/>
      </c>
    </row>
    <row r="448" spans="1:7" x14ac:dyDescent="0.25">
      <c r="A448" s="128" t="str">
        <f t="shared" si="46"/>
        <v/>
      </c>
      <c r="B448" s="129" t="str">
        <f t="shared" si="47"/>
        <v/>
      </c>
      <c r="C448" s="130" t="str">
        <f t="shared" si="48"/>
        <v/>
      </c>
      <c r="D448" s="131" t="str">
        <f t="shared" si="42"/>
        <v/>
      </c>
      <c r="E448" s="131" t="str">
        <f t="shared" si="43"/>
        <v/>
      </c>
      <c r="F448" s="131" t="str">
        <f t="shared" si="44"/>
        <v/>
      </c>
      <c r="G448" s="130" t="str">
        <f t="shared" si="45"/>
        <v/>
      </c>
    </row>
    <row r="449" spans="1:7" x14ac:dyDescent="0.25">
      <c r="A449" s="128" t="str">
        <f t="shared" si="46"/>
        <v/>
      </c>
      <c r="B449" s="129" t="str">
        <f t="shared" si="47"/>
        <v/>
      </c>
      <c r="C449" s="130" t="str">
        <f t="shared" si="48"/>
        <v/>
      </c>
      <c r="D449" s="131" t="str">
        <f t="shared" si="42"/>
        <v/>
      </c>
      <c r="E449" s="131" t="str">
        <f t="shared" si="43"/>
        <v/>
      </c>
      <c r="F449" s="131" t="str">
        <f t="shared" si="44"/>
        <v/>
      </c>
      <c r="G449" s="130" t="str">
        <f t="shared" si="45"/>
        <v/>
      </c>
    </row>
    <row r="450" spans="1:7" x14ac:dyDescent="0.25">
      <c r="A450" s="128" t="str">
        <f t="shared" si="46"/>
        <v/>
      </c>
      <c r="B450" s="129" t="str">
        <f t="shared" si="47"/>
        <v/>
      </c>
      <c r="C450" s="130" t="str">
        <f t="shared" si="48"/>
        <v/>
      </c>
      <c r="D450" s="131" t="str">
        <f t="shared" si="42"/>
        <v/>
      </c>
      <c r="E450" s="131" t="str">
        <f t="shared" si="43"/>
        <v/>
      </c>
      <c r="F450" s="131" t="str">
        <f t="shared" si="44"/>
        <v/>
      </c>
      <c r="G450" s="130" t="str">
        <f t="shared" si="45"/>
        <v/>
      </c>
    </row>
    <row r="451" spans="1:7" x14ac:dyDescent="0.25">
      <c r="A451" s="128" t="str">
        <f t="shared" si="46"/>
        <v/>
      </c>
      <c r="B451" s="129" t="str">
        <f t="shared" si="47"/>
        <v/>
      </c>
      <c r="C451" s="130" t="str">
        <f t="shared" si="48"/>
        <v/>
      </c>
      <c r="D451" s="131" t="str">
        <f t="shared" si="42"/>
        <v/>
      </c>
      <c r="E451" s="131" t="str">
        <f t="shared" si="43"/>
        <v/>
      </c>
      <c r="F451" s="131" t="str">
        <f t="shared" si="44"/>
        <v/>
      </c>
      <c r="G451" s="130" t="str">
        <f t="shared" si="45"/>
        <v/>
      </c>
    </row>
    <row r="452" spans="1:7" x14ac:dyDescent="0.25">
      <c r="A452" s="128" t="str">
        <f t="shared" si="46"/>
        <v/>
      </c>
      <c r="B452" s="129" t="str">
        <f t="shared" si="47"/>
        <v/>
      </c>
      <c r="C452" s="130" t="str">
        <f t="shared" si="48"/>
        <v/>
      </c>
      <c r="D452" s="131" t="str">
        <f t="shared" si="42"/>
        <v/>
      </c>
      <c r="E452" s="131" t="str">
        <f t="shared" si="43"/>
        <v/>
      </c>
      <c r="F452" s="131" t="str">
        <f t="shared" si="44"/>
        <v/>
      </c>
      <c r="G452" s="130" t="str">
        <f t="shared" si="45"/>
        <v/>
      </c>
    </row>
    <row r="453" spans="1:7" x14ac:dyDescent="0.25">
      <c r="A453" s="128" t="str">
        <f t="shared" si="46"/>
        <v/>
      </c>
      <c r="B453" s="129" t="str">
        <f t="shared" si="47"/>
        <v/>
      </c>
      <c r="C453" s="130" t="str">
        <f t="shared" si="48"/>
        <v/>
      </c>
      <c r="D453" s="131" t="str">
        <f t="shared" si="42"/>
        <v/>
      </c>
      <c r="E453" s="131" t="str">
        <f t="shared" si="43"/>
        <v/>
      </c>
      <c r="F453" s="131" t="str">
        <f t="shared" si="44"/>
        <v/>
      </c>
      <c r="G453" s="130" t="str">
        <f t="shared" si="45"/>
        <v/>
      </c>
    </row>
    <row r="454" spans="1:7" x14ac:dyDescent="0.25">
      <c r="A454" s="128" t="str">
        <f t="shared" si="46"/>
        <v/>
      </c>
      <c r="B454" s="129" t="str">
        <f t="shared" si="47"/>
        <v/>
      </c>
      <c r="C454" s="130" t="str">
        <f t="shared" si="48"/>
        <v/>
      </c>
      <c r="D454" s="131" t="str">
        <f t="shared" si="42"/>
        <v/>
      </c>
      <c r="E454" s="131" t="str">
        <f t="shared" si="43"/>
        <v/>
      </c>
      <c r="F454" s="131" t="str">
        <f t="shared" si="44"/>
        <v/>
      </c>
      <c r="G454" s="130" t="str">
        <f t="shared" si="45"/>
        <v/>
      </c>
    </row>
    <row r="455" spans="1:7" x14ac:dyDescent="0.25">
      <c r="A455" s="128" t="str">
        <f t="shared" si="46"/>
        <v/>
      </c>
      <c r="B455" s="129" t="str">
        <f t="shared" si="47"/>
        <v/>
      </c>
      <c r="C455" s="130" t="str">
        <f t="shared" si="48"/>
        <v/>
      </c>
      <c r="D455" s="131" t="str">
        <f t="shared" si="42"/>
        <v/>
      </c>
      <c r="E455" s="131" t="str">
        <f t="shared" si="43"/>
        <v/>
      </c>
      <c r="F455" s="131" t="str">
        <f t="shared" si="44"/>
        <v/>
      </c>
      <c r="G455" s="130" t="str">
        <f t="shared" si="45"/>
        <v/>
      </c>
    </row>
    <row r="456" spans="1:7" x14ac:dyDescent="0.25">
      <c r="A456" s="128" t="str">
        <f t="shared" si="46"/>
        <v/>
      </c>
      <c r="B456" s="129" t="str">
        <f t="shared" si="47"/>
        <v/>
      </c>
      <c r="C456" s="130" t="str">
        <f t="shared" si="48"/>
        <v/>
      </c>
      <c r="D456" s="131" t="str">
        <f t="shared" si="42"/>
        <v/>
      </c>
      <c r="E456" s="131" t="str">
        <f t="shared" si="43"/>
        <v/>
      </c>
      <c r="F456" s="131" t="str">
        <f t="shared" si="44"/>
        <v/>
      </c>
      <c r="G456" s="130" t="str">
        <f t="shared" si="45"/>
        <v/>
      </c>
    </row>
    <row r="457" spans="1:7" x14ac:dyDescent="0.25">
      <c r="A457" s="128" t="str">
        <f t="shared" si="46"/>
        <v/>
      </c>
      <c r="B457" s="129" t="str">
        <f t="shared" si="47"/>
        <v/>
      </c>
      <c r="C457" s="130" t="str">
        <f t="shared" si="48"/>
        <v/>
      </c>
      <c r="D457" s="131" t="str">
        <f t="shared" si="42"/>
        <v/>
      </c>
      <c r="E457" s="131" t="str">
        <f t="shared" si="43"/>
        <v/>
      </c>
      <c r="F457" s="131" t="str">
        <f t="shared" si="44"/>
        <v/>
      </c>
      <c r="G457" s="130" t="str">
        <f t="shared" si="45"/>
        <v/>
      </c>
    </row>
    <row r="458" spans="1:7" x14ac:dyDescent="0.25">
      <c r="A458" s="128" t="str">
        <f t="shared" si="46"/>
        <v/>
      </c>
      <c r="B458" s="129" t="str">
        <f t="shared" si="47"/>
        <v/>
      </c>
      <c r="C458" s="130" t="str">
        <f t="shared" si="48"/>
        <v/>
      </c>
      <c r="D458" s="131" t="str">
        <f t="shared" si="42"/>
        <v/>
      </c>
      <c r="E458" s="131" t="str">
        <f t="shared" si="43"/>
        <v/>
      </c>
      <c r="F458" s="131" t="str">
        <f t="shared" si="44"/>
        <v/>
      </c>
      <c r="G458" s="130" t="str">
        <f t="shared" si="45"/>
        <v/>
      </c>
    </row>
    <row r="459" spans="1:7" x14ac:dyDescent="0.25">
      <c r="A459" s="128" t="str">
        <f t="shared" si="46"/>
        <v/>
      </c>
      <c r="B459" s="129" t="str">
        <f t="shared" si="47"/>
        <v/>
      </c>
      <c r="C459" s="130" t="str">
        <f t="shared" si="48"/>
        <v/>
      </c>
      <c r="D459" s="131" t="str">
        <f t="shared" si="42"/>
        <v/>
      </c>
      <c r="E459" s="131" t="str">
        <f t="shared" si="43"/>
        <v/>
      </c>
      <c r="F459" s="131" t="str">
        <f t="shared" si="44"/>
        <v/>
      </c>
      <c r="G459" s="130" t="str">
        <f t="shared" si="45"/>
        <v/>
      </c>
    </row>
    <row r="460" spans="1:7" x14ac:dyDescent="0.25">
      <c r="A460" s="128" t="str">
        <f t="shared" si="46"/>
        <v/>
      </c>
      <c r="B460" s="129" t="str">
        <f t="shared" si="47"/>
        <v/>
      </c>
      <c r="C460" s="130" t="str">
        <f t="shared" si="48"/>
        <v/>
      </c>
      <c r="D460" s="131" t="str">
        <f t="shared" si="42"/>
        <v/>
      </c>
      <c r="E460" s="131" t="str">
        <f t="shared" si="43"/>
        <v/>
      </c>
      <c r="F460" s="131" t="str">
        <f t="shared" si="44"/>
        <v/>
      </c>
      <c r="G460" s="130" t="str">
        <f t="shared" si="45"/>
        <v/>
      </c>
    </row>
    <row r="461" spans="1:7" x14ac:dyDescent="0.25">
      <c r="A461" s="128" t="str">
        <f t="shared" si="46"/>
        <v/>
      </c>
      <c r="B461" s="129" t="str">
        <f t="shared" si="47"/>
        <v/>
      </c>
      <c r="C461" s="130" t="str">
        <f t="shared" si="48"/>
        <v/>
      </c>
      <c r="D461" s="131" t="str">
        <f t="shared" si="42"/>
        <v/>
      </c>
      <c r="E461" s="131" t="str">
        <f t="shared" si="43"/>
        <v/>
      </c>
      <c r="F461" s="131" t="str">
        <f t="shared" si="44"/>
        <v/>
      </c>
      <c r="G461" s="130" t="str">
        <f t="shared" si="45"/>
        <v/>
      </c>
    </row>
    <row r="462" spans="1:7" x14ac:dyDescent="0.25">
      <c r="A462" s="128" t="str">
        <f t="shared" si="46"/>
        <v/>
      </c>
      <c r="B462" s="129" t="str">
        <f t="shared" si="47"/>
        <v/>
      </c>
      <c r="C462" s="130" t="str">
        <f t="shared" si="48"/>
        <v/>
      </c>
      <c r="D462" s="131" t="str">
        <f t="shared" si="42"/>
        <v/>
      </c>
      <c r="E462" s="131" t="str">
        <f t="shared" si="43"/>
        <v/>
      </c>
      <c r="F462" s="131" t="str">
        <f t="shared" si="44"/>
        <v/>
      </c>
      <c r="G462" s="130" t="str">
        <f t="shared" si="45"/>
        <v/>
      </c>
    </row>
    <row r="463" spans="1:7" x14ac:dyDescent="0.25">
      <c r="A463" s="128" t="str">
        <f t="shared" si="46"/>
        <v/>
      </c>
      <c r="B463" s="129" t="str">
        <f t="shared" si="47"/>
        <v/>
      </c>
      <c r="C463" s="130" t="str">
        <f t="shared" si="48"/>
        <v/>
      </c>
      <c r="D463" s="131" t="str">
        <f t="shared" si="42"/>
        <v/>
      </c>
      <c r="E463" s="131" t="str">
        <f t="shared" si="43"/>
        <v/>
      </c>
      <c r="F463" s="131" t="str">
        <f t="shared" si="44"/>
        <v/>
      </c>
      <c r="G463" s="130" t="str">
        <f t="shared" si="45"/>
        <v/>
      </c>
    </row>
    <row r="464" spans="1:7" x14ac:dyDescent="0.25">
      <c r="A464" s="128" t="str">
        <f t="shared" si="46"/>
        <v/>
      </c>
      <c r="B464" s="129" t="str">
        <f t="shared" si="47"/>
        <v/>
      </c>
      <c r="C464" s="130" t="str">
        <f t="shared" si="48"/>
        <v/>
      </c>
      <c r="D464" s="131" t="str">
        <f t="shared" si="42"/>
        <v/>
      </c>
      <c r="E464" s="131" t="str">
        <f t="shared" si="43"/>
        <v/>
      </c>
      <c r="F464" s="131" t="str">
        <f t="shared" si="44"/>
        <v/>
      </c>
      <c r="G464" s="130" t="str">
        <f t="shared" si="45"/>
        <v/>
      </c>
    </row>
    <row r="465" spans="1:7" x14ac:dyDescent="0.25">
      <c r="A465" s="128" t="str">
        <f t="shared" si="46"/>
        <v/>
      </c>
      <c r="B465" s="129" t="str">
        <f t="shared" si="47"/>
        <v/>
      </c>
      <c r="C465" s="130" t="str">
        <f t="shared" si="48"/>
        <v/>
      </c>
      <c r="D465" s="131" t="str">
        <f t="shared" si="42"/>
        <v/>
      </c>
      <c r="E465" s="131" t="str">
        <f t="shared" si="43"/>
        <v/>
      </c>
      <c r="F465" s="131" t="str">
        <f t="shared" si="44"/>
        <v/>
      </c>
      <c r="G465" s="130" t="str">
        <f t="shared" si="45"/>
        <v/>
      </c>
    </row>
    <row r="466" spans="1:7" x14ac:dyDescent="0.25">
      <c r="A466" s="128" t="str">
        <f t="shared" si="46"/>
        <v/>
      </c>
      <c r="B466" s="129" t="str">
        <f t="shared" si="47"/>
        <v/>
      </c>
      <c r="C466" s="130" t="str">
        <f t="shared" si="48"/>
        <v/>
      </c>
      <c r="D466" s="131" t="str">
        <f t="shared" ref="D466:D500" si="49">IF(B466="","",IPMT($E$13/12,B466,$E$7,-$E$11,$E$12,0))</f>
        <v/>
      </c>
      <c r="E466" s="131" t="str">
        <f t="shared" ref="E466:E500" si="50">IF(B466="","",PPMT($E$13/12,B466,$E$7,-$E$11,$E$12,0))</f>
        <v/>
      </c>
      <c r="F466" s="131" t="str">
        <f t="shared" ref="F466:F500" si="51">IF(B466="","",SUM(D466:E466))</f>
        <v/>
      </c>
      <c r="G466" s="130" t="str">
        <f t="shared" ref="G466:G500" si="52">IF(B466="","",SUM(C466)-SUM(E466))</f>
        <v/>
      </c>
    </row>
    <row r="467" spans="1:7" x14ac:dyDescent="0.25">
      <c r="A467" s="128" t="str">
        <f t="shared" ref="A467:A500" si="53">IF(B467="","",EDATE(A466,1))</f>
        <v/>
      </c>
      <c r="B467" s="129" t="str">
        <f t="shared" ref="B467:B500" si="54">IF(B466="","",IF(SUM(B466)+1&lt;=$E$7,SUM(B466)+1,""))</f>
        <v/>
      </c>
      <c r="C467" s="130" t="str">
        <f t="shared" ref="C467:C500" si="55">IF(B467="","",G466)</f>
        <v/>
      </c>
      <c r="D467" s="131" t="str">
        <f t="shared" si="49"/>
        <v/>
      </c>
      <c r="E467" s="131" t="str">
        <f t="shared" si="50"/>
        <v/>
      </c>
      <c r="F467" s="131" t="str">
        <f t="shared" si="51"/>
        <v/>
      </c>
      <c r="G467" s="130" t="str">
        <f t="shared" si="52"/>
        <v/>
      </c>
    </row>
    <row r="468" spans="1:7" x14ac:dyDescent="0.25">
      <c r="A468" s="128" t="str">
        <f t="shared" si="53"/>
        <v/>
      </c>
      <c r="B468" s="129" t="str">
        <f t="shared" si="54"/>
        <v/>
      </c>
      <c r="C468" s="130" t="str">
        <f t="shared" si="55"/>
        <v/>
      </c>
      <c r="D468" s="131" t="str">
        <f t="shared" si="49"/>
        <v/>
      </c>
      <c r="E468" s="131" t="str">
        <f t="shared" si="50"/>
        <v/>
      </c>
      <c r="F468" s="131" t="str">
        <f t="shared" si="51"/>
        <v/>
      </c>
      <c r="G468" s="130" t="str">
        <f t="shared" si="52"/>
        <v/>
      </c>
    </row>
    <row r="469" spans="1:7" x14ac:dyDescent="0.25">
      <c r="A469" s="128" t="str">
        <f t="shared" si="53"/>
        <v/>
      </c>
      <c r="B469" s="129" t="str">
        <f t="shared" si="54"/>
        <v/>
      </c>
      <c r="C469" s="130" t="str">
        <f t="shared" si="55"/>
        <v/>
      </c>
      <c r="D469" s="131" t="str">
        <f t="shared" si="49"/>
        <v/>
      </c>
      <c r="E469" s="131" t="str">
        <f t="shared" si="50"/>
        <v/>
      </c>
      <c r="F469" s="131" t="str">
        <f t="shared" si="51"/>
        <v/>
      </c>
      <c r="G469" s="130" t="str">
        <f t="shared" si="52"/>
        <v/>
      </c>
    </row>
    <row r="470" spans="1:7" x14ac:dyDescent="0.25">
      <c r="A470" s="128" t="str">
        <f t="shared" si="53"/>
        <v/>
      </c>
      <c r="B470" s="129" t="str">
        <f t="shared" si="54"/>
        <v/>
      </c>
      <c r="C470" s="130" t="str">
        <f t="shared" si="55"/>
        <v/>
      </c>
      <c r="D470" s="131" t="str">
        <f t="shared" si="49"/>
        <v/>
      </c>
      <c r="E470" s="131" t="str">
        <f t="shared" si="50"/>
        <v/>
      </c>
      <c r="F470" s="131" t="str">
        <f t="shared" si="51"/>
        <v/>
      </c>
      <c r="G470" s="130" t="str">
        <f t="shared" si="52"/>
        <v/>
      </c>
    </row>
    <row r="471" spans="1:7" x14ac:dyDescent="0.25">
      <c r="A471" s="128" t="str">
        <f t="shared" si="53"/>
        <v/>
      </c>
      <c r="B471" s="129" t="str">
        <f t="shared" si="54"/>
        <v/>
      </c>
      <c r="C471" s="130" t="str">
        <f t="shared" si="55"/>
        <v/>
      </c>
      <c r="D471" s="131" t="str">
        <f t="shared" si="49"/>
        <v/>
      </c>
      <c r="E471" s="131" t="str">
        <f t="shared" si="50"/>
        <v/>
      </c>
      <c r="F471" s="131" t="str">
        <f t="shared" si="51"/>
        <v/>
      </c>
      <c r="G471" s="130" t="str">
        <f t="shared" si="52"/>
        <v/>
      </c>
    </row>
    <row r="472" spans="1:7" x14ac:dyDescent="0.25">
      <c r="A472" s="128" t="str">
        <f t="shared" si="53"/>
        <v/>
      </c>
      <c r="B472" s="129" t="str">
        <f t="shared" si="54"/>
        <v/>
      </c>
      <c r="C472" s="130" t="str">
        <f t="shared" si="55"/>
        <v/>
      </c>
      <c r="D472" s="131" t="str">
        <f t="shared" si="49"/>
        <v/>
      </c>
      <c r="E472" s="131" t="str">
        <f t="shared" si="50"/>
        <v/>
      </c>
      <c r="F472" s="131" t="str">
        <f t="shared" si="51"/>
        <v/>
      </c>
      <c r="G472" s="130" t="str">
        <f t="shared" si="52"/>
        <v/>
      </c>
    </row>
    <row r="473" spans="1:7" x14ac:dyDescent="0.25">
      <c r="A473" s="128" t="str">
        <f t="shared" si="53"/>
        <v/>
      </c>
      <c r="B473" s="129" t="str">
        <f t="shared" si="54"/>
        <v/>
      </c>
      <c r="C473" s="130" t="str">
        <f t="shared" si="55"/>
        <v/>
      </c>
      <c r="D473" s="131" t="str">
        <f t="shared" si="49"/>
        <v/>
      </c>
      <c r="E473" s="131" t="str">
        <f t="shared" si="50"/>
        <v/>
      </c>
      <c r="F473" s="131" t="str">
        <f t="shared" si="51"/>
        <v/>
      </c>
      <c r="G473" s="130" t="str">
        <f t="shared" si="52"/>
        <v/>
      </c>
    </row>
    <row r="474" spans="1:7" x14ac:dyDescent="0.25">
      <c r="A474" s="128" t="str">
        <f t="shared" si="53"/>
        <v/>
      </c>
      <c r="B474" s="129" t="str">
        <f t="shared" si="54"/>
        <v/>
      </c>
      <c r="C474" s="130" t="str">
        <f t="shared" si="55"/>
        <v/>
      </c>
      <c r="D474" s="131" t="str">
        <f t="shared" si="49"/>
        <v/>
      </c>
      <c r="E474" s="131" t="str">
        <f t="shared" si="50"/>
        <v/>
      </c>
      <c r="F474" s="131" t="str">
        <f t="shared" si="51"/>
        <v/>
      </c>
      <c r="G474" s="130" t="str">
        <f t="shared" si="52"/>
        <v/>
      </c>
    </row>
    <row r="475" spans="1:7" x14ac:dyDescent="0.25">
      <c r="A475" s="128" t="str">
        <f t="shared" si="53"/>
        <v/>
      </c>
      <c r="B475" s="129" t="str">
        <f t="shared" si="54"/>
        <v/>
      </c>
      <c r="C475" s="130" t="str">
        <f t="shared" si="55"/>
        <v/>
      </c>
      <c r="D475" s="131" t="str">
        <f t="shared" si="49"/>
        <v/>
      </c>
      <c r="E475" s="131" t="str">
        <f t="shared" si="50"/>
        <v/>
      </c>
      <c r="F475" s="131" t="str">
        <f t="shared" si="51"/>
        <v/>
      </c>
      <c r="G475" s="130" t="str">
        <f t="shared" si="52"/>
        <v/>
      </c>
    </row>
    <row r="476" spans="1:7" x14ac:dyDescent="0.25">
      <c r="A476" s="128" t="str">
        <f t="shared" si="53"/>
        <v/>
      </c>
      <c r="B476" s="129" t="str">
        <f t="shared" si="54"/>
        <v/>
      </c>
      <c r="C476" s="130" t="str">
        <f t="shared" si="55"/>
        <v/>
      </c>
      <c r="D476" s="131" t="str">
        <f t="shared" si="49"/>
        <v/>
      </c>
      <c r="E476" s="131" t="str">
        <f t="shared" si="50"/>
        <v/>
      </c>
      <c r="F476" s="131" t="str">
        <f t="shared" si="51"/>
        <v/>
      </c>
      <c r="G476" s="130" t="str">
        <f t="shared" si="52"/>
        <v/>
      </c>
    </row>
    <row r="477" spans="1:7" x14ac:dyDescent="0.25">
      <c r="A477" s="128" t="str">
        <f t="shared" si="53"/>
        <v/>
      </c>
      <c r="B477" s="129" t="str">
        <f t="shared" si="54"/>
        <v/>
      </c>
      <c r="C477" s="130" t="str">
        <f t="shared" si="55"/>
        <v/>
      </c>
      <c r="D477" s="131" t="str">
        <f t="shared" si="49"/>
        <v/>
      </c>
      <c r="E477" s="131" t="str">
        <f t="shared" si="50"/>
        <v/>
      </c>
      <c r="F477" s="131" t="str">
        <f t="shared" si="51"/>
        <v/>
      </c>
      <c r="G477" s="130" t="str">
        <f t="shared" si="52"/>
        <v/>
      </c>
    </row>
    <row r="478" spans="1:7" x14ac:dyDescent="0.25">
      <c r="A478" s="128" t="str">
        <f t="shared" si="53"/>
        <v/>
      </c>
      <c r="B478" s="129" t="str">
        <f t="shared" si="54"/>
        <v/>
      </c>
      <c r="C478" s="130" t="str">
        <f t="shared" si="55"/>
        <v/>
      </c>
      <c r="D478" s="131" t="str">
        <f t="shared" si="49"/>
        <v/>
      </c>
      <c r="E478" s="131" t="str">
        <f t="shared" si="50"/>
        <v/>
      </c>
      <c r="F478" s="131" t="str">
        <f t="shared" si="51"/>
        <v/>
      </c>
      <c r="G478" s="130" t="str">
        <f t="shared" si="52"/>
        <v/>
      </c>
    </row>
    <row r="479" spans="1:7" x14ac:dyDescent="0.25">
      <c r="A479" s="128" t="str">
        <f t="shared" si="53"/>
        <v/>
      </c>
      <c r="B479" s="129" t="str">
        <f t="shared" si="54"/>
        <v/>
      </c>
      <c r="C479" s="130" t="str">
        <f t="shared" si="55"/>
        <v/>
      </c>
      <c r="D479" s="131" t="str">
        <f t="shared" si="49"/>
        <v/>
      </c>
      <c r="E479" s="131" t="str">
        <f t="shared" si="50"/>
        <v/>
      </c>
      <c r="F479" s="131" t="str">
        <f t="shared" si="51"/>
        <v/>
      </c>
      <c r="G479" s="130" t="str">
        <f t="shared" si="52"/>
        <v/>
      </c>
    </row>
    <row r="480" spans="1:7" x14ac:dyDescent="0.25">
      <c r="A480" s="128" t="str">
        <f t="shared" si="53"/>
        <v/>
      </c>
      <c r="B480" s="129" t="str">
        <f t="shared" si="54"/>
        <v/>
      </c>
      <c r="C480" s="130" t="str">
        <f t="shared" si="55"/>
        <v/>
      </c>
      <c r="D480" s="131" t="str">
        <f t="shared" si="49"/>
        <v/>
      </c>
      <c r="E480" s="131" t="str">
        <f t="shared" si="50"/>
        <v/>
      </c>
      <c r="F480" s="131" t="str">
        <f t="shared" si="51"/>
        <v/>
      </c>
      <c r="G480" s="130" t="str">
        <f t="shared" si="52"/>
        <v/>
      </c>
    </row>
    <row r="481" spans="1:7" x14ac:dyDescent="0.25">
      <c r="A481" s="128" t="str">
        <f t="shared" si="53"/>
        <v/>
      </c>
      <c r="B481" s="129" t="str">
        <f t="shared" si="54"/>
        <v/>
      </c>
      <c r="C481" s="130" t="str">
        <f t="shared" si="55"/>
        <v/>
      </c>
      <c r="D481" s="131" t="str">
        <f t="shared" si="49"/>
        <v/>
      </c>
      <c r="E481" s="131" t="str">
        <f t="shared" si="50"/>
        <v/>
      </c>
      <c r="F481" s="131" t="str">
        <f t="shared" si="51"/>
        <v/>
      </c>
      <c r="G481" s="130" t="str">
        <f t="shared" si="52"/>
        <v/>
      </c>
    </row>
    <row r="482" spans="1:7" x14ac:dyDescent="0.25">
      <c r="A482" s="128" t="str">
        <f t="shared" si="53"/>
        <v/>
      </c>
      <c r="B482" s="129" t="str">
        <f t="shared" si="54"/>
        <v/>
      </c>
      <c r="C482" s="130" t="str">
        <f t="shared" si="55"/>
        <v/>
      </c>
      <c r="D482" s="131" t="str">
        <f t="shared" si="49"/>
        <v/>
      </c>
      <c r="E482" s="131" t="str">
        <f t="shared" si="50"/>
        <v/>
      </c>
      <c r="F482" s="131" t="str">
        <f t="shared" si="51"/>
        <v/>
      </c>
      <c r="G482" s="130" t="str">
        <f t="shared" si="52"/>
        <v/>
      </c>
    </row>
    <row r="483" spans="1:7" x14ac:dyDescent="0.25">
      <c r="A483" s="128" t="str">
        <f t="shared" si="53"/>
        <v/>
      </c>
      <c r="B483" s="129" t="str">
        <f t="shared" si="54"/>
        <v/>
      </c>
      <c r="C483" s="130" t="str">
        <f t="shared" si="55"/>
        <v/>
      </c>
      <c r="D483" s="131" t="str">
        <f t="shared" si="49"/>
        <v/>
      </c>
      <c r="E483" s="131" t="str">
        <f t="shared" si="50"/>
        <v/>
      </c>
      <c r="F483" s="131" t="str">
        <f t="shared" si="51"/>
        <v/>
      </c>
      <c r="G483" s="130" t="str">
        <f t="shared" si="52"/>
        <v/>
      </c>
    </row>
    <row r="484" spans="1:7" x14ac:dyDescent="0.25">
      <c r="A484" s="128" t="str">
        <f t="shared" si="53"/>
        <v/>
      </c>
      <c r="B484" s="129" t="str">
        <f t="shared" si="54"/>
        <v/>
      </c>
      <c r="C484" s="130" t="str">
        <f t="shared" si="55"/>
        <v/>
      </c>
      <c r="D484" s="131" t="str">
        <f t="shared" si="49"/>
        <v/>
      </c>
      <c r="E484" s="131" t="str">
        <f t="shared" si="50"/>
        <v/>
      </c>
      <c r="F484" s="131" t="str">
        <f t="shared" si="51"/>
        <v/>
      </c>
      <c r="G484" s="130" t="str">
        <f t="shared" si="52"/>
        <v/>
      </c>
    </row>
    <row r="485" spans="1:7" x14ac:dyDescent="0.25">
      <c r="A485" s="128" t="str">
        <f t="shared" si="53"/>
        <v/>
      </c>
      <c r="B485" s="129" t="str">
        <f t="shared" si="54"/>
        <v/>
      </c>
      <c r="C485" s="130" t="str">
        <f t="shared" si="55"/>
        <v/>
      </c>
      <c r="D485" s="131" t="str">
        <f t="shared" si="49"/>
        <v/>
      </c>
      <c r="E485" s="131" t="str">
        <f t="shared" si="50"/>
        <v/>
      </c>
      <c r="F485" s="131" t="str">
        <f t="shared" si="51"/>
        <v/>
      </c>
      <c r="G485" s="130" t="str">
        <f t="shared" si="52"/>
        <v/>
      </c>
    </row>
    <row r="486" spans="1:7" x14ac:dyDescent="0.25">
      <c r="A486" s="128" t="str">
        <f t="shared" si="53"/>
        <v/>
      </c>
      <c r="B486" s="129" t="str">
        <f t="shared" si="54"/>
        <v/>
      </c>
      <c r="C486" s="130" t="str">
        <f t="shared" si="55"/>
        <v/>
      </c>
      <c r="D486" s="131" t="str">
        <f t="shared" si="49"/>
        <v/>
      </c>
      <c r="E486" s="131" t="str">
        <f t="shared" si="50"/>
        <v/>
      </c>
      <c r="F486" s="131" t="str">
        <f t="shared" si="51"/>
        <v/>
      </c>
      <c r="G486" s="130" t="str">
        <f t="shared" si="52"/>
        <v/>
      </c>
    </row>
    <row r="487" spans="1:7" x14ac:dyDescent="0.25">
      <c r="A487" s="128" t="str">
        <f t="shared" si="53"/>
        <v/>
      </c>
      <c r="B487" s="129" t="str">
        <f t="shared" si="54"/>
        <v/>
      </c>
      <c r="C487" s="130" t="str">
        <f t="shared" si="55"/>
        <v/>
      </c>
      <c r="D487" s="131" t="str">
        <f t="shared" si="49"/>
        <v/>
      </c>
      <c r="E487" s="131" t="str">
        <f t="shared" si="50"/>
        <v/>
      </c>
      <c r="F487" s="131" t="str">
        <f t="shared" si="51"/>
        <v/>
      </c>
      <c r="G487" s="130" t="str">
        <f t="shared" si="52"/>
        <v/>
      </c>
    </row>
    <row r="488" spans="1:7" x14ac:dyDescent="0.25">
      <c r="A488" s="128" t="str">
        <f t="shared" si="53"/>
        <v/>
      </c>
      <c r="B488" s="129" t="str">
        <f t="shared" si="54"/>
        <v/>
      </c>
      <c r="C488" s="130" t="str">
        <f t="shared" si="55"/>
        <v/>
      </c>
      <c r="D488" s="131" t="str">
        <f t="shared" si="49"/>
        <v/>
      </c>
      <c r="E488" s="131" t="str">
        <f t="shared" si="50"/>
        <v/>
      </c>
      <c r="F488" s="131" t="str">
        <f t="shared" si="51"/>
        <v/>
      </c>
      <c r="G488" s="130" t="str">
        <f t="shared" si="52"/>
        <v/>
      </c>
    </row>
    <row r="489" spans="1:7" x14ac:dyDescent="0.25">
      <c r="A489" s="128" t="str">
        <f t="shared" si="53"/>
        <v/>
      </c>
      <c r="B489" s="129" t="str">
        <f t="shared" si="54"/>
        <v/>
      </c>
      <c r="C489" s="130" t="str">
        <f t="shared" si="55"/>
        <v/>
      </c>
      <c r="D489" s="131" t="str">
        <f t="shared" si="49"/>
        <v/>
      </c>
      <c r="E489" s="131" t="str">
        <f t="shared" si="50"/>
        <v/>
      </c>
      <c r="F489" s="131" t="str">
        <f t="shared" si="51"/>
        <v/>
      </c>
      <c r="G489" s="130" t="str">
        <f t="shared" si="52"/>
        <v/>
      </c>
    </row>
    <row r="490" spans="1:7" x14ac:dyDescent="0.25">
      <c r="A490" s="128" t="str">
        <f t="shared" si="53"/>
        <v/>
      </c>
      <c r="B490" s="129" t="str">
        <f t="shared" si="54"/>
        <v/>
      </c>
      <c r="C490" s="130" t="str">
        <f t="shared" si="55"/>
        <v/>
      </c>
      <c r="D490" s="131" t="str">
        <f t="shared" si="49"/>
        <v/>
      </c>
      <c r="E490" s="131" t="str">
        <f t="shared" si="50"/>
        <v/>
      </c>
      <c r="F490" s="131" t="str">
        <f t="shared" si="51"/>
        <v/>
      </c>
      <c r="G490" s="130" t="str">
        <f t="shared" si="52"/>
        <v/>
      </c>
    </row>
    <row r="491" spans="1:7" x14ac:dyDescent="0.25">
      <c r="A491" s="128" t="str">
        <f t="shared" si="53"/>
        <v/>
      </c>
      <c r="B491" s="129" t="str">
        <f t="shared" si="54"/>
        <v/>
      </c>
      <c r="C491" s="130" t="str">
        <f t="shared" si="55"/>
        <v/>
      </c>
      <c r="D491" s="131" t="str">
        <f t="shared" si="49"/>
        <v/>
      </c>
      <c r="E491" s="131" t="str">
        <f t="shared" si="50"/>
        <v/>
      </c>
      <c r="F491" s="131" t="str">
        <f t="shared" si="51"/>
        <v/>
      </c>
      <c r="G491" s="130" t="str">
        <f t="shared" si="52"/>
        <v/>
      </c>
    </row>
    <row r="492" spans="1:7" x14ac:dyDescent="0.25">
      <c r="A492" s="128" t="str">
        <f t="shared" si="53"/>
        <v/>
      </c>
      <c r="B492" s="129" t="str">
        <f t="shared" si="54"/>
        <v/>
      </c>
      <c r="C492" s="130" t="str">
        <f t="shared" si="55"/>
        <v/>
      </c>
      <c r="D492" s="131" t="str">
        <f t="shared" si="49"/>
        <v/>
      </c>
      <c r="E492" s="131" t="str">
        <f t="shared" si="50"/>
        <v/>
      </c>
      <c r="F492" s="131" t="str">
        <f t="shared" si="51"/>
        <v/>
      </c>
      <c r="G492" s="130" t="str">
        <f t="shared" si="52"/>
        <v/>
      </c>
    </row>
    <row r="493" spans="1:7" x14ac:dyDescent="0.25">
      <c r="A493" s="128" t="str">
        <f t="shared" si="53"/>
        <v/>
      </c>
      <c r="B493" s="129" t="str">
        <f t="shared" si="54"/>
        <v/>
      </c>
      <c r="C493" s="130" t="str">
        <f t="shared" si="55"/>
        <v/>
      </c>
      <c r="D493" s="131" t="str">
        <f t="shared" si="49"/>
        <v/>
      </c>
      <c r="E493" s="131" t="str">
        <f t="shared" si="50"/>
        <v/>
      </c>
      <c r="F493" s="131" t="str">
        <f t="shared" si="51"/>
        <v/>
      </c>
      <c r="G493" s="130" t="str">
        <f t="shared" si="52"/>
        <v/>
      </c>
    </row>
    <row r="494" spans="1:7" x14ac:dyDescent="0.25">
      <c r="A494" s="128" t="str">
        <f t="shared" si="53"/>
        <v/>
      </c>
      <c r="B494" s="129" t="str">
        <f t="shared" si="54"/>
        <v/>
      </c>
      <c r="C494" s="130" t="str">
        <f t="shared" si="55"/>
        <v/>
      </c>
      <c r="D494" s="131" t="str">
        <f t="shared" si="49"/>
        <v/>
      </c>
      <c r="E494" s="131" t="str">
        <f t="shared" si="50"/>
        <v/>
      </c>
      <c r="F494" s="131" t="str">
        <f t="shared" si="51"/>
        <v/>
      </c>
      <c r="G494" s="130" t="str">
        <f t="shared" si="52"/>
        <v/>
      </c>
    </row>
    <row r="495" spans="1:7" x14ac:dyDescent="0.25">
      <c r="A495" s="128" t="str">
        <f t="shared" si="53"/>
        <v/>
      </c>
      <c r="B495" s="129" t="str">
        <f t="shared" si="54"/>
        <v/>
      </c>
      <c r="C495" s="130" t="str">
        <f t="shared" si="55"/>
        <v/>
      </c>
      <c r="D495" s="131" t="str">
        <f t="shared" si="49"/>
        <v/>
      </c>
      <c r="E495" s="131" t="str">
        <f t="shared" si="50"/>
        <v/>
      </c>
      <c r="F495" s="131" t="str">
        <f t="shared" si="51"/>
        <v/>
      </c>
      <c r="G495" s="130" t="str">
        <f t="shared" si="52"/>
        <v/>
      </c>
    </row>
    <row r="496" spans="1:7" x14ac:dyDescent="0.25">
      <c r="A496" s="128" t="str">
        <f t="shared" si="53"/>
        <v/>
      </c>
      <c r="B496" s="129" t="str">
        <f t="shared" si="54"/>
        <v/>
      </c>
      <c r="C496" s="130" t="str">
        <f t="shared" si="55"/>
        <v/>
      </c>
      <c r="D496" s="131" t="str">
        <f t="shared" si="49"/>
        <v/>
      </c>
      <c r="E496" s="131" t="str">
        <f t="shared" si="50"/>
        <v/>
      </c>
      <c r="F496" s="131" t="str">
        <f t="shared" si="51"/>
        <v/>
      </c>
      <c r="G496" s="130" t="str">
        <f t="shared" si="52"/>
        <v/>
      </c>
    </row>
    <row r="497" spans="1:7" x14ac:dyDescent="0.25">
      <c r="A497" s="128" t="str">
        <f t="shared" si="53"/>
        <v/>
      </c>
      <c r="B497" s="129" t="str">
        <f t="shared" si="54"/>
        <v/>
      </c>
      <c r="C497" s="130" t="str">
        <f t="shared" si="55"/>
        <v/>
      </c>
      <c r="D497" s="131" t="str">
        <f t="shared" si="49"/>
        <v/>
      </c>
      <c r="E497" s="131" t="str">
        <f t="shared" si="50"/>
        <v/>
      </c>
      <c r="F497" s="131" t="str">
        <f t="shared" si="51"/>
        <v/>
      </c>
      <c r="G497" s="130" t="str">
        <f t="shared" si="52"/>
        <v/>
      </c>
    </row>
    <row r="498" spans="1:7" x14ac:dyDescent="0.25">
      <c r="A498" s="128" t="str">
        <f t="shared" si="53"/>
        <v/>
      </c>
      <c r="B498" s="129" t="str">
        <f t="shared" si="54"/>
        <v/>
      </c>
      <c r="C498" s="130" t="str">
        <f t="shared" si="55"/>
        <v/>
      </c>
      <c r="D498" s="131" t="str">
        <f t="shared" si="49"/>
        <v/>
      </c>
      <c r="E498" s="131" t="str">
        <f t="shared" si="50"/>
        <v/>
      </c>
      <c r="F498" s="131" t="str">
        <f t="shared" si="51"/>
        <v/>
      </c>
      <c r="G498" s="130" t="str">
        <f t="shared" si="52"/>
        <v/>
      </c>
    </row>
    <row r="499" spans="1:7" x14ac:dyDescent="0.25">
      <c r="A499" s="128" t="str">
        <f t="shared" si="53"/>
        <v/>
      </c>
      <c r="B499" s="129" t="str">
        <f t="shared" si="54"/>
        <v/>
      </c>
      <c r="C499" s="130" t="str">
        <f t="shared" si="55"/>
        <v/>
      </c>
      <c r="D499" s="131" t="str">
        <f t="shared" si="49"/>
        <v/>
      </c>
      <c r="E499" s="131" t="str">
        <f t="shared" si="50"/>
        <v/>
      </c>
      <c r="F499" s="131" t="str">
        <f t="shared" si="51"/>
        <v/>
      </c>
      <c r="G499" s="130" t="str">
        <f t="shared" si="52"/>
        <v/>
      </c>
    </row>
    <row r="500" spans="1:7" x14ac:dyDescent="0.25">
      <c r="A500" s="128" t="str">
        <f t="shared" si="53"/>
        <v/>
      </c>
      <c r="B500" s="129" t="str">
        <f t="shared" si="54"/>
        <v/>
      </c>
      <c r="C500" s="130" t="str">
        <f t="shared" si="55"/>
        <v/>
      </c>
      <c r="D500" s="131" t="str">
        <f t="shared" si="49"/>
        <v/>
      </c>
      <c r="E500" s="131" t="str">
        <f t="shared" si="50"/>
        <v/>
      </c>
      <c r="F500" s="131" t="str">
        <f t="shared" si="51"/>
        <v/>
      </c>
      <c r="G500" s="130" t="str">
        <f t="shared" si="52"/>
        <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4B3E7-6415-47AA-823A-3B41EAE163BF}">
  <dimension ref="A1:M499"/>
  <sheetViews>
    <sheetView workbookViewId="0">
      <selection activeCell="F5" sqref="F5"/>
    </sheetView>
  </sheetViews>
  <sheetFormatPr defaultColWidth="9.140625" defaultRowHeight="15" x14ac:dyDescent="0.25"/>
  <cols>
    <col min="1" max="1" width="9.140625" style="337"/>
    <col min="2" max="2" width="7.85546875" style="337" customWidth="1"/>
    <col min="3" max="3" width="14.5703125" style="337" customWidth="1"/>
    <col min="4" max="4" width="14.42578125" style="337" customWidth="1"/>
    <col min="5" max="6" width="14.5703125" style="337" customWidth="1"/>
    <col min="7" max="7" width="14.5703125" style="338" customWidth="1"/>
    <col min="8" max="16384" width="9.140625" style="337"/>
  </cols>
  <sheetData>
    <row r="1" spans="1:13" x14ac:dyDescent="0.25">
      <c r="A1" s="82"/>
      <c r="B1" s="82"/>
      <c r="C1" s="82"/>
      <c r="D1" s="82"/>
      <c r="E1" s="82"/>
      <c r="F1" s="82"/>
      <c r="G1" s="83"/>
    </row>
    <row r="2" spans="1:13" x14ac:dyDescent="0.25">
      <c r="A2" s="82"/>
      <c r="B2" s="82"/>
      <c r="C2" s="82"/>
      <c r="D2" s="82"/>
      <c r="E2" s="82"/>
      <c r="F2" s="85"/>
      <c r="G2" s="86"/>
    </row>
    <row r="3" spans="1:13" x14ac:dyDescent="0.25">
      <c r="A3" s="82"/>
      <c r="B3" s="82"/>
      <c r="C3" s="82"/>
      <c r="D3" s="82"/>
      <c r="E3" s="82"/>
      <c r="F3" s="85"/>
      <c r="G3" s="86"/>
    </row>
    <row r="4" spans="1:13" ht="21" x14ac:dyDescent="0.35">
      <c r="A4" s="82"/>
      <c r="B4" s="133" t="s">
        <v>52</v>
      </c>
      <c r="C4" s="82"/>
      <c r="D4" s="82"/>
      <c r="E4" s="134"/>
      <c r="F4" s="135" t="str">
        <f>'Lisa 3_Tallinna mnt 14'!D6</f>
        <v>Rapla maakond, Rapla vald, Rapla linn, Tallinna mnt 14</v>
      </c>
      <c r="G4" s="136"/>
      <c r="K4" s="338"/>
      <c r="L4" s="339"/>
    </row>
    <row r="5" spans="1:13" x14ac:dyDescent="0.25">
      <c r="A5" s="82"/>
      <c r="B5" s="82"/>
      <c r="C5" s="82"/>
      <c r="D5" s="82"/>
      <c r="E5" s="82"/>
      <c r="F5" s="130"/>
      <c r="G5" s="82"/>
      <c r="K5" s="340"/>
      <c r="L5" s="339"/>
    </row>
    <row r="6" spans="1:13" x14ac:dyDescent="0.25">
      <c r="A6" s="82"/>
      <c r="B6" s="139" t="s">
        <v>55</v>
      </c>
      <c r="C6" s="140"/>
      <c r="D6" s="141"/>
      <c r="E6" s="103">
        <v>46153</v>
      </c>
      <c r="F6" s="104"/>
      <c r="G6" s="82"/>
      <c r="K6" s="341"/>
      <c r="L6" s="341"/>
    </row>
    <row r="7" spans="1:13" x14ac:dyDescent="0.25">
      <c r="A7" s="82"/>
      <c r="B7" s="142" t="s">
        <v>57</v>
      </c>
      <c r="C7" s="129"/>
      <c r="D7" s="84"/>
      <c r="E7" s="108">
        <v>189</v>
      </c>
      <c r="F7" s="109" t="s">
        <v>58</v>
      </c>
      <c r="G7" s="82"/>
      <c r="K7" s="342"/>
      <c r="L7" s="342"/>
    </row>
    <row r="8" spans="1:13" x14ac:dyDescent="0.25">
      <c r="A8" s="82"/>
      <c r="B8" s="142" t="s">
        <v>65</v>
      </c>
      <c r="C8" s="129"/>
      <c r="D8" s="143">
        <f>E6-11</f>
        <v>46142</v>
      </c>
      <c r="E8" s="156">
        <f>'Annuiteetgraafik PT_alg'!H64</f>
        <v>3733135.429953347</v>
      </c>
      <c r="F8" s="109" t="s">
        <v>61</v>
      </c>
      <c r="G8" s="82"/>
      <c r="K8" s="342"/>
      <c r="L8" s="342"/>
    </row>
    <row r="9" spans="1:13" x14ac:dyDescent="0.25">
      <c r="A9" s="82"/>
      <c r="B9" s="142" t="s">
        <v>66</v>
      </c>
      <c r="C9" s="129"/>
      <c r="D9" s="143">
        <v>51883</v>
      </c>
      <c r="E9" s="156">
        <f>'Annuiteetgraafik PT_alg'!H253</f>
        <v>291984.19859174674</v>
      </c>
      <c r="F9" s="109" t="s">
        <v>61</v>
      </c>
      <c r="G9" s="145"/>
      <c r="K9" s="342"/>
      <c r="L9" s="342"/>
    </row>
    <row r="10" spans="1:13" x14ac:dyDescent="0.25">
      <c r="A10" s="82"/>
      <c r="B10" s="119" t="s">
        <v>67</v>
      </c>
      <c r="C10" s="120"/>
      <c r="D10" s="121"/>
      <c r="E10" s="122">
        <v>0.03</v>
      </c>
      <c r="F10" s="123"/>
      <c r="G10" s="146"/>
      <c r="K10" s="342"/>
      <c r="L10" s="342"/>
      <c r="M10" s="343"/>
    </row>
    <row r="11" spans="1:13" x14ac:dyDescent="0.25">
      <c r="A11" s="82"/>
      <c r="B11" s="147"/>
      <c r="C11" s="129"/>
      <c r="E11" s="150"/>
      <c r="F11" s="147"/>
      <c r="G11" s="146"/>
      <c r="K11" s="342"/>
      <c r="L11" s="342"/>
      <c r="M11" s="343"/>
    </row>
    <row r="12" spans="1:13" x14ac:dyDescent="0.25">
      <c r="G12" s="337"/>
      <c r="K12" s="342"/>
      <c r="L12" s="342"/>
      <c r="M12" s="343"/>
    </row>
    <row r="13" spans="1:13" ht="15.75" thickBot="1" x14ac:dyDescent="0.3">
      <c r="A13" s="148" t="s">
        <v>68</v>
      </c>
      <c r="B13" s="148" t="s">
        <v>69</v>
      </c>
      <c r="C13" s="148" t="s">
        <v>70</v>
      </c>
      <c r="D13" s="148" t="s">
        <v>71</v>
      </c>
      <c r="E13" s="148" t="s">
        <v>72</v>
      </c>
      <c r="F13" s="148" t="s">
        <v>73</v>
      </c>
      <c r="G13" s="148" t="s">
        <v>74</v>
      </c>
      <c r="K13" s="342"/>
      <c r="L13" s="342"/>
      <c r="M13" s="343"/>
    </row>
    <row r="14" spans="1:13" x14ac:dyDescent="0.25">
      <c r="A14" s="128">
        <f>IF(B14="","",E6)</f>
        <v>46153</v>
      </c>
      <c r="B14" s="129">
        <f>IF(E7&gt;0,1,"")</f>
        <v>1</v>
      </c>
      <c r="C14" s="130">
        <f>IF(B14="","",E8)</f>
        <v>3733135.429953347</v>
      </c>
      <c r="D14" s="131">
        <f>IF(B14="","",IPMT($E$10/12,B14,$E$7,-$E$8,$E$9,0))*21/31</f>
        <v>6322.2454862113136</v>
      </c>
      <c r="E14" s="131">
        <f>IF(B14="","",PPMT($E$10/12,B14,$E$7,-$E$8,$E$9,0))*21/31</f>
        <v>9663.7436325009094</v>
      </c>
      <c r="F14" s="131">
        <f>IF(B14="","",SUM(D14:E14))</f>
        <v>15985.989118712223</v>
      </c>
      <c r="G14" s="130">
        <f>IF(B14="","",SUM(C14)-SUM(E14))</f>
        <v>3723471.686320846</v>
      </c>
      <c r="K14" s="342"/>
      <c r="L14" s="342"/>
      <c r="M14" s="343"/>
    </row>
    <row r="15" spans="1:13" x14ac:dyDescent="0.25">
      <c r="A15" s="128">
        <f>IF(B15="","",EDATE(A14,1))-10</f>
        <v>46174</v>
      </c>
      <c r="B15" s="129">
        <f>IF(B14="","",IF(SUM(B14)+1&lt;=$E$7,SUM(B14)+1,""))</f>
        <v>2</v>
      </c>
      <c r="C15" s="130">
        <f>IF(B15="","",G14)</f>
        <v>3723471.686320846</v>
      </c>
      <c r="D15" s="131">
        <f t="shared" ref="D15:D46" si="0">IF(B15="","",IPMT($E$10/12,B15-1,$E$7-1,-$C$15,$E$9,0))</f>
        <v>9308.6792158021144</v>
      </c>
      <c r="E15" s="131">
        <f t="shared" ref="E15:E46" si="1">IF(B15="","",PPMT($E$10/12,B15-1,$E$7-1,-$C$15,$E$9,0))</f>
        <v>14320.394438581305</v>
      </c>
      <c r="F15" s="131">
        <f t="shared" ref="F15:F78" si="2">IF(B15="","",SUM(D15:E15))</f>
        <v>23629.073654383421</v>
      </c>
      <c r="G15" s="130">
        <f t="shared" ref="G15:G78" si="3">IF(B15="","",SUM(C15)-SUM(E15))</f>
        <v>3709151.2918822649</v>
      </c>
      <c r="K15" s="342"/>
      <c r="L15" s="342"/>
      <c r="M15" s="343"/>
    </row>
    <row r="16" spans="1:13" x14ac:dyDescent="0.25">
      <c r="A16" s="128">
        <f t="shared" ref="A16:A79" si="4">IF(B16="","",EDATE(A15,1))</f>
        <v>46204</v>
      </c>
      <c r="B16" s="129">
        <f t="shared" ref="B16:B79" si="5">IF(B15="","",IF(SUM(B15)+1&lt;=$E$7,SUM(B15)+1,""))</f>
        <v>3</v>
      </c>
      <c r="C16" s="130">
        <f t="shared" ref="C16:C79" si="6">IF(B16="","",G15)</f>
        <v>3709151.2918822649</v>
      </c>
      <c r="D16" s="131">
        <f t="shared" si="0"/>
        <v>9272.8782297056605</v>
      </c>
      <c r="E16" s="131">
        <f t="shared" si="1"/>
        <v>14356.195424677755</v>
      </c>
      <c r="F16" s="131">
        <f t="shared" si="2"/>
        <v>23629.073654383414</v>
      </c>
      <c r="G16" s="130">
        <f t="shared" si="3"/>
        <v>3694795.0964575871</v>
      </c>
      <c r="K16" s="342"/>
      <c r="L16" s="342"/>
      <c r="M16" s="343"/>
    </row>
    <row r="17" spans="1:13" x14ac:dyDescent="0.25">
      <c r="A17" s="128">
        <f t="shared" si="4"/>
        <v>46235</v>
      </c>
      <c r="B17" s="129">
        <f t="shared" si="5"/>
        <v>4</v>
      </c>
      <c r="C17" s="130">
        <f t="shared" si="6"/>
        <v>3694795.0964575871</v>
      </c>
      <c r="D17" s="131">
        <f t="shared" si="0"/>
        <v>9236.9877411439684</v>
      </c>
      <c r="E17" s="131">
        <f t="shared" si="1"/>
        <v>14392.085913239451</v>
      </c>
      <c r="F17" s="131">
        <f t="shared" si="2"/>
        <v>23629.073654383421</v>
      </c>
      <c r="G17" s="130">
        <f t="shared" si="3"/>
        <v>3680403.0105443476</v>
      </c>
      <c r="K17" s="342"/>
      <c r="L17" s="342"/>
      <c r="M17" s="343"/>
    </row>
    <row r="18" spans="1:13" x14ac:dyDescent="0.25">
      <c r="A18" s="128">
        <f t="shared" si="4"/>
        <v>46266</v>
      </c>
      <c r="B18" s="129">
        <f t="shared" si="5"/>
        <v>5</v>
      </c>
      <c r="C18" s="130">
        <f t="shared" si="6"/>
        <v>3680403.0105443476</v>
      </c>
      <c r="D18" s="131">
        <f t="shared" si="0"/>
        <v>9201.0075263608687</v>
      </c>
      <c r="E18" s="131">
        <f t="shared" si="1"/>
        <v>14428.06612802255</v>
      </c>
      <c r="F18" s="131">
        <f t="shared" si="2"/>
        <v>23629.073654383421</v>
      </c>
      <c r="G18" s="130">
        <f t="shared" si="3"/>
        <v>3665974.9444163251</v>
      </c>
      <c r="K18" s="342"/>
      <c r="L18" s="342"/>
      <c r="M18" s="343"/>
    </row>
    <row r="19" spans="1:13" x14ac:dyDescent="0.25">
      <c r="A19" s="128">
        <f t="shared" si="4"/>
        <v>46296</v>
      </c>
      <c r="B19" s="129">
        <f t="shared" si="5"/>
        <v>6</v>
      </c>
      <c r="C19" s="130">
        <f t="shared" si="6"/>
        <v>3665974.9444163251</v>
      </c>
      <c r="D19" s="131">
        <f t="shared" si="0"/>
        <v>9164.9373610408129</v>
      </c>
      <c r="E19" s="131">
        <f t="shared" si="1"/>
        <v>14464.136293342604</v>
      </c>
      <c r="F19" s="131">
        <f t="shared" si="2"/>
        <v>23629.073654383417</v>
      </c>
      <c r="G19" s="130">
        <f t="shared" si="3"/>
        <v>3651510.8081229823</v>
      </c>
      <c r="K19" s="342"/>
      <c r="L19" s="342"/>
      <c r="M19" s="343"/>
    </row>
    <row r="20" spans="1:13" x14ac:dyDescent="0.25">
      <c r="A20" s="128">
        <f t="shared" si="4"/>
        <v>46327</v>
      </c>
      <c r="B20" s="129">
        <f t="shared" si="5"/>
        <v>7</v>
      </c>
      <c r="C20" s="130">
        <f t="shared" si="6"/>
        <v>3651510.8081229823</v>
      </c>
      <c r="D20" s="131">
        <f t="shared" si="0"/>
        <v>9128.777020307456</v>
      </c>
      <c r="E20" s="131">
        <f t="shared" si="1"/>
        <v>14500.296634075961</v>
      </c>
      <c r="F20" s="131">
        <f t="shared" si="2"/>
        <v>23629.073654383417</v>
      </c>
      <c r="G20" s="130">
        <f t="shared" si="3"/>
        <v>3637010.5114889061</v>
      </c>
      <c r="K20" s="342"/>
      <c r="L20" s="342"/>
      <c r="M20" s="343"/>
    </row>
    <row r="21" spans="1:13" x14ac:dyDescent="0.25">
      <c r="A21" s="128">
        <f t="shared" si="4"/>
        <v>46357</v>
      </c>
      <c r="B21" s="129">
        <f t="shared" si="5"/>
        <v>8</v>
      </c>
      <c r="C21" s="130">
        <f t="shared" si="6"/>
        <v>3637010.5114889061</v>
      </c>
      <c r="D21" s="131">
        <f t="shared" si="0"/>
        <v>9092.5262787222655</v>
      </c>
      <c r="E21" s="131">
        <f t="shared" si="1"/>
        <v>14536.547375661154</v>
      </c>
      <c r="F21" s="131">
        <f t="shared" si="2"/>
        <v>23629.073654383421</v>
      </c>
      <c r="G21" s="130">
        <f t="shared" si="3"/>
        <v>3622473.9641132448</v>
      </c>
      <c r="K21" s="342"/>
      <c r="L21" s="342"/>
      <c r="M21" s="343"/>
    </row>
    <row r="22" spans="1:13" x14ac:dyDescent="0.25">
      <c r="A22" s="128">
        <f t="shared" si="4"/>
        <v>46388</v>
      </c>
      <c r="B22" s="129">
        <f t="shared" si="5"/>
        <v>9</v>
      </c>
      <c r="C22" s="130">
        <f t="shared" si="6"/>
        <v>3622473.9641132448</v>
      </c>
      <c r="D22" s="131">
        <f t="shared" si="0"/>
        <v>9056.1849102831129</v>
      </c>
      <c r="E22" s="131">
        <f t="shared" si="1"/>
        <v>14572.888744100304</v>
      </c>
      <c r="F22" s="131">
        <f t="shared" si="2"/>
        <v>23629.073654383417</v>
      </c>
      <c r="G22" s="130">
        <f t="shared" si="3"/>
        <v>3607901.0753691443</v>
      </c>
      <c r="K22" s="342"/>
      <c r="L22" s="342"/>
      <c r="M22" s="343"/>
    </row>
    <row r="23" spans="1:13" x14ac:dyDescent="0.25">
      <c r="A23" s="128">
        <f t="shared" si="4"/>
        <v>46419</v>
      </c>
      <c r="B23" s="129">
        <f t="shared" si="5"/>
        <v>10</v>
      </c>
      <c r="C23" s="130">
        <f t="shared" si="6"/>
        <v>3607901.0753691443</v>
      </c>
      <c r="D23" s="131">
        <f t="shared" si="0"/>
        <v>9019.752688422861</v>
      </c>
      <c r="E23" s="131">
        <f t="shared" si="1"/>
        <v>14609.320965960556</v>
      </c>
      <c r="F23" s="131">
        <f t="shared" si="2"/>
        <v>23629.073654383417</v>
      </c>
      <c r="G23" s="130">
        <f t="shared" si="3"/>
        <v>3593291.7544031837</v>
      </c>
      <c r="K23" s="342"/>
      <c r="L23" s="342"/>
      <c r="M23" s="343"/>
    </row>
    <row r="24" spans="1:13" x14ac:dyDescent="0.25">
      <c r="A24" s="128">
        <f t="shared" si="4"/>
        <v>46447</v>
      </c>
      <c r="B24" s="129">
        <f t="shared" si="5"/>
        <v>11</v>
      </c>
      <c r="C24" s="130">
        <f t="shared" si="6"/>
        <v>3593291.7544031837</v>
      </c>
      <c r="D24" s="131">
        <f t="shared" si="0"/>
        <v>8983.229386007959</v>
      </c>
      <c r="E24" s="131">
        <f t="shared" si="1"/>
        <v>14645.844268375458</v>
      </c>
      <c r="F24" s="131">
        <f t="shared" si="2"/>
        <v>23629.073654383417</v>
      </c>
      <c r="G24" s="130">
        <f t="shared" si="3"/>
        <v>3578645.9101348082</v>
      </c>
    </row>
    <row r="25" spans="1:13" x14ac:dyDescent="0.25">
      <c r="A25" s="128">
        <f t="shared" si="4"/>
        <v>46478</v>
      </c>
      <c r="B25" s="129">
        <f t="shared" si="5"/>
        <v>12</v>
      </c>
      <c r="C25" s="130">
        <f t="shared" si="6"/>
        <v>3578645.9101348082</v>
      </c>
      <c r="D25" s="131">
        <f t="shared" si="0"/>
        <v>8946.6147753370224</v>
      </c>
      <c r="E25" s="131">
        <f t="shared" si="1"/>
        <v>14682.458879046397</v>
      </c>
      <c r="F25" s="131">
        <f t="shared" si="2"/>
        <v>23629.073654383421</v>
      </c>
      <c r="G25" s="130">
        <f t="shared" si="3"/>
        <v>3563963.4512557616</v>
      </c>
    </row>
    <row r="26" spans="1:13" x14ac:dyDescent="0.25">
      <c r="A26" s="128">
        <f t="shared" si="4"/>
        <v>46508</v>
      </c>
      <c r="B26" s="129">
        <f t="shared" si="5"/>
        <v>13</v>
      </c>
      <c r="C26" s="130">
        <f t="shared" si="6"/>
        <v>3563963.4512557616</v>
      </c>
      <c r="D26" s="131">
        <f t="shared" si="0"/>
        <v>8909.9086281394066</v>
      </c>
      <c r="E26" s="131">
        <f t="shared" si="1"/>
        <v>14719.165026244011</v>
      </c>
      <c r="F26" s="131">
        <f t="shared" si="2"/>
        <v>23629.073654383417</v>
      </c>
      <c r="G26" s="130">
        <f t="shared" si="3"/>
        <v>3549244.2862295173</v>
      </c>
    </row>
    <row r="27" spans="1:13" x14ac:dyDescent="0.25">
      <c r="A27" s="128">
        <f t="shared" si="4"/>
        <v>46539</v>
      </c>
      <c r="B27" s="129">
        <f t="shared" si="5"/>
        <v>14</v>
      </c>
      <c r="C27" s="130">
        <f t="shared" si="6"/>
        <v>3549244.2862295173</v>
      </c>
      <c r="D27" s="131">
        <f t="shared" si="0"/>
        <v>8873.1107155737973</v>
      </c>
      <c r="E27" s="131">
        <f t="shared" si="1"/>
        <v>14755.962938809622</v>
      </c>
      <c r="F27" s="131">
        <f t="shared" si="2"/>
        <v>23629.073654383421</v>
      </c>
      <c r="G27" s="130">
        <f t="shared" si="3"/>
        <v>3534488.3232907075</v>
      </c>
    </row>
    <row r="28" spans="1:13" x14ac:dyDescent="0.25">
      <c r="A28" s="128">
        <f t="shared" si="4"/>
        <v>46569</v>
      </c>
      <c r="B28" s="129">
        <f t="shared" si="5"/>
        <v>15</v>
      </c>
      <c r="C28" s="130">
        <f t="shared" si="6"/>
        <v>3534488.3232907075</v>
      </c>
      <c r="D28" s="131">
        <f t="shared" si="0"/>
        <v>8836.2208082267734</v>
      </c>
      <c r="E28" s="131">
        <f t="shared" si="1"/>
        <v>14792.852846156648</v>
      </c>
      <c r="F28" s="131">
        <f t="shared" si="2"/>
        <v>23629.073654383421</v>
      </c>
      <c r="G28" s="130">
        <f t="shared" si="3"/>
        <v>3519695.4704445507</v>
      </c>
    </row>
    <row r="29" spans="1:13" x14ac:dyDescent="0.25">
      <c r="A29" s="128">
        <f t="shared" si="4"/>
        <v>46600</v>
      </c>
      <c r="B29" s="129">
        <f t="shared" si="5"/>
        <v>16</v>
      </c>
      <c r="C29" s="130">
        <f t="shared" si="6"/>
        <v>3519695.4704445507</v>
      </c>
      <c r="D29" s="131">
        <f t="shared" si="0"/>
        <v>8799.2386761113812</v>
      </c>
      <c r="E29" s="131">
        <f t="shared" si="1"/>
        <v>14829.834978272038</v>
      </c>
      <c r="F29" s="131">
        <f t="shared" si="2"/>
        <v>23629.073654383421</v>
      </c>
      <c r="G29" s="130">
        <f t="shared" si="3"/>
        <v>3504865.6354662785</v>
      </c>
    </row>
    <row r="30" spans="1:13" x14ac:dyDescent="0.25">
      <c r="A30" s="128">
        <f t="shared" si="4"/>
        <v>46631</v>
      </c>
      <c r="B30" s="129">
        <f t="shared" si="5"/>
        <v>17</v>
      </c>
      <c r="C30" s="130">
        <f t="shared" si="6"/>
        <v>3504865.6354662785</v>
      </c>
      <c r="D30" s="131">
        <f t="shared" si="0"/>
        <v>8762.1640886657005</v>
      </c>
      <c r="E30" s="131">
        <f t="shared" si="1"/>
        <v>14866.909565717719</v>
      </c>
      <c r="F30" s="131">
        <f t="shared" si="2"/>
        <v>23629.073654383421</v>
      </c>
      <c r="G30" s="130">
        <f t="shared" si="3"/>
        <v>3489998.7259005606</v>
      </c>
    </row>
    <row r="31" spans="1:13" x14ac:dyDescent="0.25">
      <c r="A31" s="128">
        <f t="shared" si="4"/>
        <v>46661</v>
      </c>
      <c r="B31" s="129">
        <f t="shared" si="5"/>
        <v>18</v>
      </c>
      <c r="C31" s="130">
        <f t="shared" si="6"/>
        <v>3489998.7259005606</v>
      </c>
      <c r="D31" s="131">
        <f t="shared" si="0"/>
        <v>8724.9968147514064</v>
      </c>
      <c r="E31" s="131">
        <f t="shared" si="1"/>
        <v>14904.076839632013</v>
      </c>
      <c r="F31" s="131">
        <f t="shared" si="2"/>
        <v>23629.073654383421</v>
      </c>
      <c r="G31" s="130">
        <f t="shared" si="3"/>
        <v>3475094.6490609287</v>
      </c>
    </row>
    <row r="32" spans="1:13" x14ac:dyDescent="0.25">
      <c r="A32" s="128">
        <f t="shared" si="4"/>
        <v>46692</v>
      </c>
      <c r="B32" s="129">
        <f t="shared" si="5"/>
        <v>19</v>
      </c>
      <c r="C32" s="130">
        <f t="shared" si="6"/>
        <v>3475094.6490609287</v>
      </c>
      <c r="D32" s="131">
        <f t="shared" si="0"/>
        <v>8687.7366226523245</v>
      </c>
      <c r="E32" s="131">
        <f t="shared" si="1"/>
        <v>14941.337031731091</v>
      </c>
      <c r="F32" s="131">
        <f t="shared" si="2"/>
        <v>23629.073654383414</v>
      </c>
      <c r="G32" s="130">
        <f t="shared" si="3"/>
        <v>3460153.3120291978</v>
      </c>
    </row>
    <row r="33" spans="1:7" x14ac:dyDescent="0.25">
      <c r="A33" s="128">
        <f t="shared" si="4"/>
        <v>46722</v>
      </c>
      <c r="B33" s="129">
        <f t="shared" si="5"/>
        <v>20</v>
      </c>
      <c r="C33" s="130">
        <f t="shared" si="6"/>
        <v>3460153.3120291978</v>
      </c>
      <c r="D33" s="131">
        <f t="shared" si="0"/>
        <v>8650.3832800729979</v>
      </c>
      <c r="E33" s="131">
        <f t="shared" si="1"/>
        <v>14978.690374310419</v>
      </c>
      <c r="F33" s="131">
        <f t="shared" si="2"/>
        <v>23629.073654383417</v>
      </c>
      <c r="G33" s="130">
        <f t="shared" si="3"/>
        <v>3445174.6216548872</v>
      </c>
    </row>
    <row r="34" spans="1:7" x14ac:dyDescent="0.25">
      <c r="A34" s="128">
        <f t="shared" si="4"/>
        <v>46753</v>
      </c>
      <c r="B34" s="129">
        <f t="shared" si="5"/>
        <v>21</v>
      </c>
      <c r="C34" s="130">
        <f t="shared" si="6"/>
        <v>3445174.6216548872</v>
      </c>
      <c r="D34" s="131">
        <f t="shared" si="0"/>
        <v>8612.9365541372208</v>
      </c>
      <c r="E34" s="131">
        <f t="shared" si="1"/>
        <v>15016.137100246195</v>
      </c>
      <c r="F34" s="131">
        <f t="shared" si="2"/>
        <v>23629.073654383414</v>
      </c>
      <c r="G34" s="130">
        <f t="shared" si="3"/>
        <v>3430158.4845546409</v>
      </c>
    </row>
    <row r="35" spans="1:7" x14ac:dyDescent="0.25">
      <c r="A35" s="128">
        <f t="shared" si="4"/>
        <v>46784</v>
      </c>
      <c r="B35" s="129">
        <f t="shared" si="5"/>
        <v>22</v>
      </c>
      <c r="C35" s="130">
        <f t="shared" si="6"/>
        <v>3430158.4845546409</v>
      </c>
      <c r="D35" s="131">
        <f t="shared" si="0"/>
        <v>8575.3962113866073</v>
      </c>
      <c r="E35" s="131">
        <f t="shared" si="1"/>
        <v>15053.677442996812</v>
      </c>
      <c r="F35" s="131">
        <f t="shared" si="2"/>
        <v>23629.073654383421</v>
      </c>
      <c r="G35" s="130">
        <f t="shared" si="3"/>
        <v>3415104.8071116442</v>
      </c>
    </row>
    <row r="36" spans="1:7" x14ac:dyDescent="0.25">
      <c r="A36" s="128">
        <f t="shared" si="4"/>
        <v>46813</v>
      </c>
      <c r="B36" s="129">
        <f t="shared" si="5"/>
        <v>23</v>
      </c>
      <c r="C36" s="130">
        <f t="shared" si="6"/>
        <v>3415104.8071116442</v>
      </c>
      <c r="D36" s="131">
        <f t="shared" si="0"/>
        <v>8537.7620177791141</v>
      </c>
      <c r="E36" s="131">
        <f t="shared" si="1"/>
        <v>15091.311636604303</v>
      </c>
      <c r="F36" s="131">
        <f t="shared" si="2"/>
        <v>23629.073654383417</v>
      </c>
      <c r="G36" s="130">
        <f t="shared" si="3"/>
        <v>3400013.4954750398</v>
      </c>
    </row>
    <row r="37" spans="1:7" x14ac:dyDescent="0.25">
      <c r="A37" s="128">
        <f t="shared" si="4"/>
        <v>46844</v>
      </c>
      <c r="B37" s="129">
        <f t="shared" si="5"/>
        <v>24</v>
      </c>
      <c r="C37" s="130">
        <f t="shared" si="6"/>
        <v>3400013.4954750398</v>
      </c>
      <c r="D37" s="131">
        <f t="shared" si="0"/>
        <v>8500.0337386876035</v>
      </c>
      <c r="E37" s="131">
        <f t="shared" si="1"/>
        <v>15129.039915695812</v>
      </c>
      <c r="F37" s="131">
        <f t="shared" si="2"/>
        <v>23629.073654383414</v>
      </c>
      <c r="G37" s="130">
        <f t="shared" si="3"/>
        <v>3384884.455559344</v>
      </c>
    </row>
    <row r="38" spans="1:7" x14ac:dyDescent="0.25">
      <c r="A38" s="128">
        <f t="shared" si="4"/>
        <v>46874</v>
      </c>
      <c r="B38" s="129">
        <f t="shared" si="5"/>
        <v>25</v>
      </c>
      <c r="C38" s="130">
        <f t="shared" si="6"/>
        <v>3384884.455559344</v>
      </c>
      <c r="D38" s="131">
        <f t="shared" si="0"/>
        <v>8462.2111388983649</v>
      </c>
      <c r="E38" s="131">
        <f t="shared" si="1"/>
        <v>15166.862515485054</v>
      </c>
      <c r="F38" s="131">
        <f t="shared" si="2"/>
        <v>23629.073654383421</v>
      </c>
      <c r="G38" s="130">
        <f t="shared" si="3"/>
        <v>3369717.5930438591</v>
      </c>
    </row>
    <row r="39" spans="1:7" x14ac:dyDescent="0.25">
      <c r="A39" s="128">
        <f t="shared" si="4"/>
        <v>46905</v>
      </c>
      <c r="B39" s="129">
        <f t="shared" si="5"/>
        <v>26</v>
      </c>
      <c r="C39" s="130">
        <f t="shared" si="6"/>
        <v>3369717.5930438591</v>
      </c>
      <c r="D39" s="131">
        <f t="shared" si="0"/>
        <v>8424.2939826096517</v>
      </c>
      <c r="E39" s="131">
        <f t="shared" si="1"/>
        <v>15204.779671773766</v>
      </c>
      <c r="F39" s="131">
        <f t="shared" si="2"/>
        <v>23629.073654383417</v>
      </c>
      <c r="G39" s="130">
        <f t="shared" si="3"/>
        <v>3354512.8133720853</v>
      </c>
    </row>
    <row r="40" spans="1:7" x14ac:dyDescent="0.25">
      <c r="A40" s="128">
        <f t="shared" si="4"/>
        <v>46935</v>
      </c>
      <c r="B40" s="129">
        <f t="shared" si="5"/>
        <v>27</v>
      </c>
      <c r="C40" s="130">
        <f t="shared" si="6"/>
        <v>3354512.8133720853</v>
      </c>
      <c r="D40" s="131">
        <f t="shared" si="0"/>
        <v>8386.282033430216</v>
      </c>
      <c r="E40" s="131">
        <f t="shared" si="1"/>
        <v>15242.7916209532</v>
      </c>
      <c r="F40" s="131">
        <f t="shared" si="2"/>
        <v>23629.073654383414</v>
      </c>
      <c r="G40" s="130">
        <f t="shared" si="3"/>
        <v>3339270.0217511323</v>
      </c>
    </row>
    <row r="41" spans="1:7" x14ac:dyDescent="0.25">
      <c r="A41" s="128">
        <f t="shared" si="4"/>
        <v>46966</v>
      </c>
      <c r="B41" s="129">
        <f t="shared" si="5"/>
        <v>28</v>
      </c>
      <c r="C41" s="130">
        <f t="shared" si="6"/>
        <v>3339270.0217511323</v>
      </c>
      <c r="D41" s="131">
        <f t="shared" si="0"/>
        <v>8348.1750543778344</v>
      </c>
      <c r="E41" s="131">
        <f t="shared" si="1"/>
        <v>15280.898600005585</v>
      </c>
      <c r="F41" s="131">
        <f t="shared" si="2"/>
        <v>23629.073654383421</v>
      </c>
      <c r="G41" s="130">
        <f t="shared" si="3"/>
        <v>3323989.1231511268</v>
      </c>
    </row>
    <row r="42" spans="1:7" x14ac:dyDescent="0.25">
      <c r="A42" s="128">
        <f t="shared" si="4"/>
        <v>46997</v>
      </c>
      <c r="B42" s="129">
        <f t="shared" si="5"/>
        <v>29</v>
      </c>
      <c r="C42" s="130">
        <f t="shared" si="6"/>
        <v>3323989.1231511268</v>
      </c>
      <c r="D42" s="131">
        <f t="shared" si="0"/>
        <v>8309.9728078778207</v>
      </c>
      <c r="E42" s="131">
        <f t="shared" si="1"/>
        <v>15319.100846505598</v>
      </c>
      <c r="F42" s="131">
        <f t="shared" si="2"/>
        <v>23629.073654383421</v>
      </c>
      <c r="G42" s="130">
        <f t="shared" si="3"/>
        <v>3308670.0223046211</v>
      </c>
    </row>
    <row r="43" spans="1:7" x14ac:dyDescent="0.25">
      <c r="A43" s="128">
        <f t="shared" si="4"/>
        <v>47027</v>
      </c>
      <c r="B43" s="129">
        <f t="shared" si="5"/>
        <v>30</v>
      </c>
      <c r="C43" s="130">
        <f t="shared" si="6"/>
        <v>3308670.0223046211</v>
      </c>
      <c r="D43" s="131">
        <f t="shared" si="0"/>
        <v>8271.6750557615542</v>
      </c>
      <c r="E43" s="131">
        <f t="shared" si="1"/>
        <v>15357.398598621863</v>
      </c>
      <c r="F43" s="131">
        <f t="shared" si="2"/>
        <v>23629.073654383417</v>
      </c>
      <c r="G43" s="130">
        <f t="shared" si="3"/>
        <v>3293312.623705999</v>
      </c>
    </row>
    <row r="44" spans="1:7" x14ac:dyDescent="0.25">
      <c r="A44" s="128">
        <f t="shared" si="4"/>
        <v>47058</v>
      </c>
      <c r="B44" s="129">
        <f t="shared" si="5"/>
        <v>31</v>
      </c>
      <c r="C44" s="130">
        <f t="shared" si="6"/>
        <v>3293312.623705999</v>
      </c>
      <c r="D44" s="131">
        <f t="shared" si="0"/>
        <v>8233.2815592650004</v>
      </c>
      <c r="E44" s="131">
        <f t="shared" si="1"/>
        <v>15395.792095118417</v>
      </c>
      <c r="F44" s="131">
        <f t="shared" si="2"/>
        <v>23629.073654383417</v>
      </c>
      <c r="G44" s="130">
        <f t="shared" si="3"/>
        <v>3277916.8316108808</v>
      </c>
    </row>
    <row r="45" spans="1:7" x14ac:dyDescent="0.25">
      <c r="A45" s="128">
        <f t="shared" si="4"/>
        <v>47088</v>
      </c>
      <c r="B45" s="129">
        <f t="shared" si="5"/>
        <v>32</v>
      </c>
      <c r="C45" s="130">
        <f t="shared" si="6"/>
        <v>3277916.8316108808</v>
      </c>
      <c r="D45" s="131">
        <f t="shared" si="0"/>
        <v>8194.7920790272037</v>
      </c>
      <c r="E45" s="131">
        <f t="shared" si="1"/>
        <v>15434.281575356212</v>
      </c>
      <c r="F45" s="131">
        <f t="shared" si="2"/>
        <v>23629.073654383414</v>
      </c>
      <c r="G45" s="130">
        <f t="shared" si="3"/>
        <v>3262482.5500355246</v>
      </c>
    </row>
    <row r="46" spans="1:7" x14ac:dyDescent="0.25">
      <c r="A46" s="128">
        <f t="shared" si="4"/>
        <v>47119</v>
      </c>
      <c r="B46" s="129">
        <f t="shared" si="5"/>
        <v>33</v>
      </c>
      <c r="C46" s="130">
        <f t="shared" si="6"/>
        <v>3262482.5500355246</v>
      </c>
      <c r="D46" s="131">
        <f t="shared" si="0"/>
        <v>8156.2063750888155</v>
      </c>
      <c r="E46" s="131">
        <f t="shared" si="1"/>
        <v>15472.867279294602</v>
      </c>
      <c r="F46" s="131">
        <f t="shared" si="2"/>
        <v>23629.073654383417</v>
      </c>
      <c r="G46" s="130">
        <f t="shared" si="3"/>
        <v>3247009.6827562302</v>
      </c>
    </row>
    <row r="47" spans="1:7" x14ac:dyDescent="0.25">
      <c r="A47" s="128">
        <f t="shared" si="4"/>
        <v>47150</v>
      </c>
      <c r="B47" s="129">
        <f t="shared" si="5"/>
        <v>34</v>
      </c>
      <c r="C47" s="130">
        <f t="shared" si="6"/>
        <v>3247009.6827562302</v>
      </c>
      <c r="D47" s="131">
        <f t="shared" ref="D47:D78" si="7">IF(B47="","",IPMT($E$10/12,B47-1,$E$7-1,-$C$15,$E$9,0))</f>
        <v>8117.5242068905782</v>
      </c>
      <c r="E47" s="131">
        <f t="shared" ref="E47:E78" si="8">IF(B47="","",PPMT($E$10/12,B47-1,$E$7-1,-$C$15,$E$9,0))</f>
        <v>15511.549447492838</v>
      </c>
      <c r="F47" s="131">
        <f t="shared" si="2"/>
        <v>23629.073654383417</v>
      </c>
      <c r="G47" s="130">
        <f t="shared" si="3"/>
        <v>3231498.1333087375</v>
      </c>
    </row>
    <row r="48" spans="1:7" x14ac:dyDescent="0.25">
      <c r="A48" s="128">
        <f t="shared" si="4"/>
        <v>47178</v>
      </c>
      <c r="B48" s="129">
        <f t="shared" si="5"/>
        <v>35</v>
      </c>
      <c r="C48" s="130">
        <f t="shared" si="6"/>
        <v>3231498.1333087375</v>
      </c>
      <c r="D48" s="131">
        <f t="shared" si="7"/>
        <v>8078.745333271846</v>
      </c>
      <c r="E48" s="131">
        <f t="shared" si="8"/>
        <v>15550.32832111157</v>
      </c>
      <c r="F48" s="131">
        <f t="shared" si="2"/>
        <v>23629.073654383417</v>
      </c>
      <c r="G48" s="130">
        <f t="shared" si="3"/>
        <v>3215947.8049876262</v>
      </c>
    </row>
    <row r="49" spans="1:7" x14ac:dyDescent="0.25">
      <c r="A49" s="128">
        <f t="shared" si="4"/>
        <v>47209</v>
      </c>
      <c r="B49" s="129">
        <f t="shared" si="5"/>
        <v>36</v>
      </c>
      <c r="C49" s="130">
        <f t="shared" si="6"/>
        <v>3215947.8049876262</v>
      </c>
      <c r="D49" s="131">
        <f t="shared" si="7"/>
        <v>8039.8695124690666</v>
      </c>
      <c r="E49" s="131">
        <f t="shared" si="8"/>
        <v>15589.204141914352</v>
      </c>
      <c r="F49" s="131">
        <f t="shared" si="2"/>
        <v>23629.073654383417</v>
      </c>
      <c r="G49" s="130">
        <f t="shared" si="3"/>
        <v>3200358.6008457118</v>
      </c>
    </row>
    <row r="50" spans="1:7" x14ac:dyDescent="0.25">
      <c r="A50" s="128">
        <f t="shared" si="4"/>
        <v>47239</v>
      </c>
      <c r="B50" s="129">
        <f t="shared" si="5"/>
        <v>37</v>
      </c>
      <c r="C50" s="130">
        <f t="shared" si="6"/>
        <v>3200358.6008457118</v>
      </c>
      <c r="D50" s="131">
        <f t="shared" si="7"/>
        <v>8000.8965021142822</v>
      </c>
      <c r="E50" s="131">
        <f t="shared" si="8"/>
        <v>15628.177152269138</v>
      </c>
      <c r="F50" s="131">
        <f t="shared" si="2"/>
        <v>23629.073654383421</v>
      </c>
      <c r="G50" s="130">
        <f t="shared" si="3"/>
        <v>3184730.4236934427</v>
      </c>
    </row>
    <row r="51" spans="1:7" x14ac:dyDescent="0.25">
      <c r="A51" s="128">
        <f t="shared" si="4"/>
        <v>47270</v>
      </c>
      <c r="B51" s="129">
        <f t="shared" si="5"/>
        <v>38</v>
      </c>
      <c r="C51" s="130">
        <f t="shared" si="6"/>
        <v>3184730.4236934427</v>
      </c>
      <c r="D51" s="131">
        <f t="shared" si="7"/>
        <v>7961.8260592336082</v>
      </c>
      <c r="E51" s="131">
        <f t="shared" si="8"/>
        <v>15667.247595149807</v>
      </c>
      <c r="F51" s="131">
        <f t="shared" si="2"/>
        <v>23629.073654383414</v>
      </c>
      <c r="G51" s="130">
        <f t="shared" si="3"/>
        <v>3169063.1760982927</v>
      </c>
    </row>
    <row r="52" spans="1:7" x14ac:dyDescent="0.25">
      <c r="A52" s="128">
        <f t="shared" si="4"/>
        <v>47300</v>
      </c>
      <c r="B52" s="129">
        <f t="shared" si="5"/>
        <v>39</v>
      </c>
      <c r="C52" s="130">
        <f t="shared" si="6"/>
        <v>3169063.1760982927</v>
      </c>
      <c r="D52" s="131">
        <f t="shared" si="7"/>
        <v>7922.6579402457346</v>
      </c>
      <c r="E52" s="131">
        <f t="shared" si="8"/>
        <v>15706.415714137685</v>
      </c>
      <c r="F52" s="131">
        <f t="shared" si="2"/>
        <v>23629.073654383421</v>
      </c>
      <c r="G52" s="130">
        <f t="shared" si="3"/>
        <v>3153356.760384155</v>
      </c>
    </row>
    <row r="53" spans="1:7" x14ac:dyDescent="0.25">
      <c r="A53" s="128">
        <f t="shared" si="4"/>
        <v>47331</v>
      </c>
      <c r="B53" s="129">
        <f t="shared" si="5"/>
        <v>40</v>
      </c>
      <c r="C53" s="130">
        <f t="shared" si="6"/>
        <v>3153356.760384155</v>
      </c>
      <c r="D53" s="131">
        <f t="shared" si="7"/>
        <v>7883.3919009603887</v>
      </c>
      <c r="E53" s="131">
        <f t="shared" si="8"/>
        <v>15745.681753423029</v>
      </c>
      <c r="F53" s="131">
        <f t="shared" si="2"/>
        <v>23629.073654383417</v>
      </c>
      <c r="G53" s="130">
        <f t="shared" si="3"/>
        <v>3137611.0786307319</v>
      </c>
    </row>
    <row r="54" spans="1:7" x14ac:dyDescent="0.25">
      <c r="A54" s="128">
        <f t="shared" si="4"/>
        <v>47362</v>
      </c>
      <c r="B54" s="129">
        <f t="shared" si="5"/>
        <v>41</v>
      </c>
      <c r="C54" s="130">
        <f t="shared" si="6"/>
        <v>3137611.0786307319</v>
      </c>
      <c r="D54" s="131">
        <f t="shared" si="7"/>
        <v>7844.0276965768326</v>
      </c>
      <c r="E54" s="131">
        <f t="shared" si="8"/>
        <v>15785.045957806586</v>
      </c>
      <c r="F54" s="131">
        <f t="shared" si="2"/>
        <v>23629.073654383417</v>
      </c>
      <c r="G54" s="130">
        <f t="shared" si="3"/>
        <v>3121826.0326729254</v>
      </c>
    </row>
    <row r="55" spans="1:7" x14ac:dyDescent="0.25">
      <c r="A55" s="128">
        <f t="shared" si="4"/>
        <v>47392</v>
      </c>
      <c r="B55" s="129">
        <f t="shared" si="5"/>
        <v>42</v>
      </c>
      <c r="C55" s="130">
        <f t="shared" si="6"/>
        <v>3121826.0326729254</v>
      </c>
      <c r="D55" s="131">
        <f t="shared" si="7"/>
        <v>7804.5650816823163</v>
      </c>
      <c r="E55" s="131">
        <f t="shared" si="8"/>
        <v>15824.508572701103</v>
      </c>
      <c r="F55" s="131">
        <f t="shared" si="2"/>
        <v>23629.073654383421</v>
      </c>
      <c r="G55" s="130">
        <f t="shared" si="3"/>
        <v>3106001.5241002245</v>
      </c>
    </row>
    <row r="56" spans="1:7" x14ac:dyDescent="0.25">
      <c r="A56" s="128">
        <f t="shared" si="4"/>
        <v>47423</v>
      </c>
      <c r="B56" s="129">
        <f t="shared" si="5"/>
        <v>43</v>
      </c>
      <c r="C56" s="130">
        <f t="shared" si="6"/>
        <v>3106001.5241002245</v>
      </c>
      <c r="D56" s="131">
        <f t="shared" si="7"/>
        <v>7765.0038102505623</v>
      </c>
      <c r="E56" s="131">
        <f t="shared" si="8"/>
        <v>15864.069844132855</v>
      </c>
      <c r="F56" s="131">
        <f t="shared" si="2"/>
        <v>23629.073654383417</v>
      </c>
      <c r="G56" s="130">
        <f t="shared" si="3"/>
        <v>3090137.4542560917</v>
      </c>
    </row>
    <row r="57" spans="1:7" x14ac:dyDescent="0.25">
      <c r="A57" s="128">
        <f t="shared" si="4"/>
        <v>47453</v>
      </c>
      <c r="B57" s="129">
        <f t="shared" si="5"/>
        <v>44</v>
      </c>
      <c r="C57" s="130">
        <f t="shared" si="6"/>
        <v>3090137.4542560917</v>
      </c>
      <c r="D57" s="131">
        <f t="shared" si="7"/>
        <v>7725.3436356402317</v>
      </c>
      <c r="E57" s="131">
        <f t="shared" si="8"/>
        <v>15903.730018743187</v>
      </c>
      <c r="F57" s="131">
        <f t="shared" si="2"/>
        <v>23629.073654383417</v>
      </c>
      <c r="G57" s="130">
        <f t="shared" si="3"/>
        <v>3074233.7242373484</v>
      </c>
    </row>
    <row r="58" spans="1:7" x14ac:dyDescent="0.25">
      <c r="A58" s="128">
        <f t="shared" si="4"/>
        <v>47484</v>
      </c>
      <c r="B58" s="129">
        <f t="shared" si="5"/>
        <v>45</v>
      </c>
      <c r="C58" s="130">
        <f t="shared" si="6"/>
        <v>3074233.7242373484</v>
      </c>
      <c r="D58" s="131">
        <f t="shared" si="7"/>
        <v>7685.5843105933727</v>
      </c>
      <c r="E58" s="131">
        <f t="shared" si="8"/>
        <v>15943.489343790046</v>
      </c>
      <c r="F58" s="131">
        <f t="shared" si="2"/>
        <v>23629.073654383421</v>
      </c>
      <c r="G58" s="130">
        <f t="shared" si="3"/>
        <v>3058290.2348935585</v>
      </c>
    </row>
    <row r="59" spans="1:7" x14ac:dyDescent="0.25">
      <c r="A59" s="128">
        <f t="shared" si="4"/>
        <v>47515</v>
      </c>
      <c r="B59" s="129">
        <f t="shared" si="5"/>
        <v>46</v>
      </c>
      <c r="C59" s="130">
        <f t="shared" si="6"/>
        <v>3058290.2348935585</v>
      </c>
      <c r="D59" s="131">
        <f t="shared" si="7"/>
        <v>7645.7255872338974</v>
      </c>
      <c r="E59" s="131">
        <f t="shared" si="8"/>
        <v>15983.34806714952</v>
      </c>
      <c r="F59" s="131">
        <f t="shared" si="2"/>
        <v>23629.073654383417</v>
      </c>
      <c r="G59" s="130">
        <f t="shared" si="3"/>
        <v>3042306.886826409</v>
      </c>
    </row>
    <row r="60" spans="1:7" x14ac:dyDescent="0.25">
      <c r="A60" s="128">
        <f t="shared" si="4"/>
        <v>47543</v>
      </c>
      <c r="B60" s="129">
        <f t="shared" si="5"/>
        <v>47</v>
      </c>
      <c r="C60" s="130">
        <f t="shared" si="6"/>
        <v>3042306.886826409</v>
      </c>
      <c r="D60" s="131">
        <f t="shared" si="7"/>
        <v>7605.7672170660253</v>
      </c>
      <c r="E60" s="131">
        <f t="shared" si="8"/>
        <v>16023.306437317395</v>
      </c>
      <c r="F60" s="131">
        <f t="shared" si="2"/>
        <v>23629.073654383421</v>
      </c>
      <c r="G60" s="130">
        <f t="shared" si="3"/>
        <v>3026283.5803890917</v>
      </c>
    </row>
    <row r="61" spans="1:7" x14ac:dyDescent="0.25">
      <c r="A61" s="128">
        <f t="shared" si="4"/>
        <v>47574</v>
      </c>
      <c r="B61" s="129">
        <f t="shared" si="5"/>
        <v>48</v>
      </c>
      <c r="C61" s="130">
        <f t="shared" si="6"/>
        <v>3026283.5803890917</v>
      </c>
      <c r="D61" s="131">
        <f t="shared" si="7"/>
        <v>7565.7089509727293</v>
      </c>
      <c r="E61" s="131">
        <f t="shared" si="8"/>
        <v>16063.364703410687</v>
      </c>
      <c r="F61" s="131">
        <f t="shared" si="2"/>
        <v>23629.073654383417</v>
      </c>
      <c r="G61" s="130">
        <f t="shared" si="3"/>
        <v>3010220.215685681</v>
      </c>
    </row>
    <row r="62" spans="1:7" x14ac:dyDescent="0.25">
      <c r="A62" s="128">
        <f t="shared" si="4"/>
        <v>47604</v>
      </c>
      <c r="B62" s="129">
        <f t="shared" si="5"/>
        <v>49</v>
      </c>
      <c r="C62" s="130">
        <f t="shared" si="6"/>
        <v>3010220.215685681</v>
      </c>
      <c r="D62" s="131">
        <f t="shared" si="7"/>
        <v>7525.5505392142022</v>
      </c>
      <c r="E62" s="131">
        <f t="shared" si="8"/>
        <v>16103.523115169213</v>
      </c>
      <c r="F62" s="131">
        <f t="shared" si="2"/>
        <v>23629.073654383414</v>
      </c>
      <c r="G62" s="130">
        <f t="shared" si="3"/>
        <v>2994116.6925705117</v>
      </c>
    </row>
    <row r="63" spans="1:7" x14ac:dyDescent="0.25">
      <c r="A63" s="128">
        <f t="shared" si="4"/>
        <v>47635</v>
      </c>
      <c r="B63" s="129">
        <f t="shared" si="5"/>
        <v>50</v>
      </c>
      <c r="C63" s="130">
        <f t="shared" si="6"/>
        <v>2994116.6925705117</v>
      </c>
      <c r="D63" s="131">
        <f t="shared" si="7"/>
        <v>7485.2917314262804</v>
      </c>
      <c r="E63" s="131">
        <f t="shared" si="8"/>
        <v>16143.781922957138</v>
      </c>
      <c r="F63" s="131">
        <f t="shared" si="2"/>
        <v>23629.073654383417</v>
      </c>
      <c r="G63" s="130">
        <f t="shared" si="3"/>
        <v>2977972.9106475548</v>
      </c>
    </row>
    <row r="64" spans="1:7" x14ac:dyDescent="0.25">
      <c r="A64" s="128">
        <f t="shared" si="4"/>
        <v>47665</v>
      </c>
      <c r="B64" s="129">
        <f t="shared" si="5"/>
        <v>51</v>
      </c>
      <c r="C64" s="130">
        <f t="shared" si="6"/>
        <v>2977972.9106475548</v>
      </c>
      <c r="D64" s="131">
        <f t="shared" si="7"/>
        <v>7444.932276618888</v>
      </c>
      <c r="E64" s="131">
        <f t="shared" si="8"/>
        <v>16184.141377764528</v>
      </c>
      <c r="F64" s="131">
        <f t="shared" si="2"/>
        <v>23629.073654383417</v>
      </c>
      <c r="G64" s="130">
        <f t="shared" si="3"/>
        <v>2961788.76926979</v>
      </c>
    </row>
    <row r="65" spans="1:7" x14ac:dyDescent="0.25">
      <c r="A65" s="128">
        <f t="shared" si="4"/>
        <v>47696</v>
      </c>
      <c r="B65" s="129">
        <f t="shared" si="5"/>
        <v>52</v>
      </c>
      <c r="C65" s="130">
        <f t="shared" si="6"/>
        <v>2961788.76926979</v>
      </c>
      <c r="D65" s="131">
        <f t="shared" si="7"/>
        <v>7404.4719231744766</v>
      </c>
      <c r="E65" s="131">
        <f t="shared" si="8"/>
        <v>16224.601731208943</v>
      </c>
      <c r="F65" s="131">
        <f t="shared" si="2"/>
        <v>23629.073654383421</v>
      </c>
      <c r="G65" s="130">
        <f t="shared" si="3"/>
        <v>2945564.167538581</v>
      </c>
    </row>
    <row r="66" spans="1:7" x14ac:dyDescent="0.25">
      <c r="A66" s="128">
        <f t="shared" si="4"/>
        <v>47727</v>
      </c>
      <c r="B66" s="129">
        <f t="shared" si="5"/>
        <v>53</v>
      </c>
      <c r="C66" s="130">
        <f t="shared" si="6"/>
        <v>2945564.167538581</v>
      </c>
      <c r="D66" s="131">
        <f t="shared" si="7"/>
        <v>7363.9104188464553</v>
      </c>
      <c r="E66" s="131">
        <f t="shared" si="8"/>
        <v>16265.163235536966</v>
      </c>
      <c r="F66" s="131">
        <f t="shared" si="2"/>
        <v>23629.073654383421</v>
      </c>
      <c r="G66" s="130">
        <f t="shared" si="3"/>
        <v>2929299.0043030442</v>
      </c>
    </row>
    <row r="67" spans="1:7" x14ac:dyDescent="0.25">
      <c r="A67" s="128">
        <f t="shared" si="4"/>
        <v>47757</v>
      </c>
      <c r="B67" s="129">
        <f t="shared" si="5"/>
        <v>54</v>
      </c>
      <c r="C67" s="130">
        <f t="shared" si="6"/>
        <v>2929299.0043030442</v>
      </c>
      <c r="D67" s="131">
        <f t="shared" si="7"/>
        <v>7323.247510757612</v>
      </c>
      <c r="E67" s="131">
        <f t="shared" si="8"/>
        <v>16305.826143625807</v>
      </c>
      <c r="F67" s="131">
        <f t="shared" si="2"/>
        <v>23629.073654383421</v>
      </c>
      <c r="G67" s="130">
        <f t="shared" si="3"/>
        <v>2912993.1781594185</v>
      </c>
    </row>
    <row r="68" spans="1:7" x14ac:dyDescent="0.25">
      <c r="A68" s="128">
        <f t="shared" si="4"/>
        <v>47788</v>
      </c>
      <c r="B68" s="129">
        <f t="shared" si="5"/>
        <v>55</v>
      </c>
      <c r="C68" s="130">
        <f t="shared" si="6"/>
        <v>2912993.1781594185</v>
      </c>
      <c r="D68" s="131">
        <f t="shared" si="7"/>
        <v>7282.4829453985476</v>
      </c>
      <c r="E68" s="131">
        <f t="shared" si="8"/>
        <v>16346.59070898487</v>
      </c>
      <c r="F68" s="131">
        <f t="shared" si="2"/>
        <v>23629.073654383417</v>
      </c>
      <c r="G68" s="130">
        <f t="shared" si="3"/>
        <v>2896646.5874504335</v>
      </c>
    </row>
    <row r="69" spans="1:7" x14ac:dyDescent="0.25">
      <c r="A69" s="128">
        <f t="shared" si="4"/>
        <v>47818</v>
      </c>
      <c r="B69" s="129">
        <f t="shared" si="5"/>
        <v>56</v>
      </c>
      <c r="C69" s="130">
        <f t="shared" si="6"/>
        <v>2896646.5874504335</v>
      </c>
      <c r="D69" s="131">
        <f t="shared" si="7"/>
        <v>7241.6164686260854</v>
      </c>
      <c r="E69" s="131">
        <f t="shared" si="8"/>
        <v>16387.457185757332</v>
      </c>
      <c r="F69" s="131">
        <f t="shared" si="2"/>
        <v>23629.073654383417</v>
      </c>
      <c r="G69" s="130">
        <f t="shared" si="3"/>
        <v>2880259.1302646762</v>
      </c>
    </row>
    <row r="70" spans="1:7" x14ac:dyDescent="0.25">
      <c r="A70" s="128">
        <f t="shared" si="4"/>
        <v>47849</v>
      </c>
      <c r="B70" s="129">
        <f t="shared" si="5"/>
        <v>57</v>
      </c>
      <c r="C70" s="130">
        <f t="shared" si="6"/>
        <v>2880259.1302646762</v>
      </c>
      <c r="D70" s="131">
        <f t="shared" si="7"/>
        <v>7200.647825661692</v>
      </c>
      <c r="E70" s="131">
        <f t="shared" si="8"/>
        <v>16428.425828721727</v>
      </c>
      <c r="F70" s="131">
        <f t="shared" si="2"/>
        <v>23629.073654383421</v>
      </c>
      <c r="G70" s="130">
        <f t="shared" si="3"/>
        <v>2863830.7044359543</v>
      </c>
    </row>
    <row r="71" spans="1:7" x14ac:dyDescent="0.25">
      <c r="A71" s="128">
        <f t="shared" si="4"/>
        <v>47880</v>
      </c>
      <c r="B71" s="129">
        <f t="shared" si="5"/>
        <v>58</v>
      </c>
      <c r="C71" s="130">
        <f t="shared" si="6"/>
        <v>2863830.7044359543</v>
      </c>
      <c r="D71" s="131">
        <f t="shared" si="7"/>
        <v>7159.5767610898874</v>
      </c>
      <c r="E71" s="131">
        <f t="shared" si="8"/>
        <v>16469.49689329353</v>
      </c>
      <c r="F71" s="131">
        <f t="shared" si="2"/>
        <v>23629.073654383417</v>
      </c>
      <c r="G71" s="130">
        <f t="shared" si="3"/>
        <v>2847361.2075426606</v>
      </c>
    </row>
    <row r="72" spans="1:7" x14ac:dyDescent="0.25">
      <c r="A72" s="128">
        <f t="shared" si="4"/>
        <v>47908</v>
      </c>
      <c r="B72" s="129">
        <f t="shared" si="5"/>
        <v>59</v>
      </c>
      <c r="C72" s="130">
        <f t="shared" si="6"/>
        <v>2847361.2075426606</v>
      </c>
      <c r="D72" s="131">
        <f t="shared" si="7"/>
        <v>7118.403018856653</v>
      </c>
      <c r="E72" s="131">
        <f t="shared" si="8"/>
        <v>16510.670635526763</v>
      </c>
      <c r="F72" s="131">
        <f t="shared" si="2"/>
        <v>23629.073654383417</v>
      </c>
      <c r="G72" s="130">
        <f t="shared" si="3"/>
        <v>2830850.5369071341</v>
      </c>
    </row>
    <row r="73" spans="1:7" x14ac:dyDescent="0.25">
      <c r="A73" s="128">
        <f t="shared" si="4"/>
        <v>47939</v>
      </c>
      <c r="B73" s="129">
        <f t="shared" si="5"/>
        <v>60</v>
      </c>
      <c r="C73" s="130">
        <f t="shared" si="6"/>
        <v>2830850.5369071341</v>
      </c>
      <c r="D73" s="131">
        <f t="shared" si="7"/>
        <v>7077.1263422678367</v>
      </c>
      <c r="E73" s="131">
        <f t="shared" si="8"/>
        <v>16551.947312115579</v>
      </c>
      <c r="F73" s="131">
        <f t="shared" si="2"/>
        <v>23629.073654383414</v>
      </c>
      <c r="G73" s="130">
        <f t="shared" si="3"/>
        <v>2814298.5895950184</v>
      </c>
    </row>
    <row r="74" spans="1:7" x14ac:dyDescent="0.25">
      <c r="A74" s="128">
        <f t="shared" si="4"/>
        <v>47969</v>
      </c>
      <c r="B74" s="129">
        <f t="shared" si="5"/>
        <v>61</v>
      </c>
      <c r="C74" s="130">
        <f t="shared" si="6"/>
        <v>2814298.5895950184</v>
      </c>
      <c r="D74" s="131">
        <f t="shared" si="7"/>
        <v>7035.7464739875477</v>
      </c>
      <c r="E74" s="131">
        <f t="shared" si="8"/>
        <v>16593.327180395871</v>
      </c>
      <c r="F74" s="131">
        <f t="shared" si="2"/>
        <v>23629.073654383417</v>
      </c>
      <c r="G74" s="130">
        <f t="shared" si="3"/>
        <v>2797705.2624146226</v>
      </c>
    </row>
    <row r="75" spans="1:7" x14ac:dyDescent="0.25">
      <c r="A75" s="128">
        <f t="shared" si="4"/>
        <v>48000</v>
      </c>
      <c r="B75" s="129">
        <f t="shared" si="5"/>
        <v>62</v>
      </c>
      <c r="C75" s="130">
        <f t="shared" si="6"/>
        <v>2797705.2624146226</v>
      </c>
      <c r="D75" s="131">
        <f t="shared" si="7"/>
        <v>6994.2631560365589</v>
      </c>
      <c r="E75" s="131">
        <f t="shared" si="8"/>
        <v>16634.810498346862</v>
      </c>
      <c r="F75" s="131">
        <f t="shared" si="2"/>
        <v>23629.073654383421</v>
      </c>
      <c r="G75" s="130">
        <f t="shared" si="3"/>
        <v>2781070.4519162755</v>
      </c>
    </row>
    <row r="76" spans="1:7" x14ac:dyDescent="0.25">
      <c r="A76" s="128">
        <f t="shared" si="4"/>
        <v>48030</v>
      </c>
      <c r="B76" s="129">
        <f t="shared" si="5"/>
        <v>63</v>
      </c>
      <c r="C76" s="130">
        <f t="shared" si="6"/>
        <v>2781070.4519162755</v>
      </c>
      <c r="D76" s="131">
        <f t="shared" si="7"/>
        <v>6952.6761297906914</v>
      </c>
      <c r="E76" s="131">
        <f t="shared" si="8"/>
        <v>16676.397524592729</v>
      </c>
      <c r="F76" s="131">
        <f t="shared" si="2"/>
        <v>23629.073654383421</v>
      </c>
      <c r="G76" s="130">
        <f t="shared" si="3"/>
        <v>2764394.0543916826</v>
      </c>
    </row>
    <row r="77" spans="1:7" x14ac:dyDescent="0.25">
      <c r="A77" s="128">
        <f t="shared" si="4"/>
        <v>48061</v>
      </c>
      <c r="B77" s="129">
        <f t="shared" si="5"/>
        <v>64</v>
      </c>
      <c r="C77" s="130">
        <f t="shared" si="6"/>
        <v>2764394.0543916826</v>
      </c>
      <c r="D77" s="131">
        <f t="shared" si="7"/>
        <v>6910.9851359792092</v>
      </c>
      <c r="E77" s="131">
        <f t="shared" si="8"/>
        <v>16718.088518404209</v>
      </c>
      <c r="F77" s="131">
        <f t="shared" si="2"/>
        <v>23629.073654383417</v>
      </c>
      <c r="G77" s="130">
        <f t="shared" si="3"/>
        <v>2747675.9658732782</v>
      </c>
    </row>
    <row r="78" spans="1:7" x14ac:dyDescent="0.25">
      <c r="A78" s="128">
        <f t="shared" si="4"/>
        <v>48092</v>
      </c>
      <c r="B78" s="129">
        <f t="shared" si="5"/>
        <v>65</v>
      </c>
      <c r="C78" s="130">
        <f t="shared" si="6"/>
        <v>2747675.9658732782</v>
      </c>
      <c r="D78" s="131">
        <f t="shared" si="7"/>
        <v>6869.1899146831993</v>
      </c>
      <c r="E78" s="131">
        <f t="shared" si="8"/>
        <v>16759.883739700221</v>
      </c>
      <c r="F78" s="131">
        <f t="shared" si="2"/>
        <v>23629.073654383421</v>
      </c>
      <c r="G78" s="130">
        <f t="shared" si="3"/>
        <v>2730916.0821335781</v>
      </c>
    </row>
    <row r="79" spans="1:7" x14ac:dyDescent="0.25">
      <c r="A79" s="128">
        <f t="shared" si="4"/>
        <v>48122</v>
      </c>
      <c r="B79" s="129">
        <f t="shared" si="5"/>
        <v>66</v>
      </c>
      <c r="C79" s="130">
        <f t="shared" si="6"/>
        <v>2730916.0821335781</v>
      </c>
      <c r="D79" s="131">
        <f t="shared" ref="D79:D110" si="9">IF(B79="","",IPMT($E$10/12,B79-1,$E$7-1,-$C$15,$E$9,0))</f>
        <v>6827.2902053339476</v>
      </c>
      <c r="E79" s="131">
        <f t="shared" ref="E79:E110" si="10">IF(B79="","",PPMT($E$10/12,B79-1,$E$7-1,-$C$15,$E$9,0))</f>
        <v>16801.783449049468</v>
      </c>
      <c r="F79" s="131">
        <f t="shared" ref="F79:F142" si="11">IF(B79="","",SUM(D79:E79))</f>
        <v>23629.073654383414</v>
      </c>
      <c r="G79" s="130">
        <f t="shared" ref="G79:G142" si="12">IF(B79="","",SUM(C79)-SUM(E79))</f>
        <v>2714114.2986845286</v>
      </c>
    </row>
    <row r="80" spans="1:7" x14ac:dyDescent="0.25">
      <c r="A80" s="128">
        <f t="shared" ref="A80:A143" si="13">IF(B80="","",EDATE(A79,1))</f>
        <v>48153</v>
      </c>
      <c r="B80" s="129">
        <f t="shared" ref="B80:B143" si="14">IF(B79="","",IF(SUM(B79)+1&lt;=$E$7,SUM(B79)+1,""))</f>
        <v>67</v>
      </c>
      <c r="C80" s="130">
        <f t="shared" ref="C80:C143" si="15">IF(B80="","",G79)</f>
        <v>2714114.2986845286</v>
      </c>
      <c r="D80" s="131">
        <f t="shared" si="9"/>
        <v>6785.2857467113236</v>
      </c>
      <c r="E80" s="131">
        <f t="shared" si="10"/>
        <v>16843.787907672093</v>
      </c>
      <c r="F80" s="131">
        <f t="shared" si="11"/>
        <v>23629.073654383417</v>
      </c>
      <c r="G80" s="130">
        <f t="shared" si="12"/>
        <v>2697270.5107768564</v>
      </c>
    </row>
    <row r="81" spans="1:7" x14ac:dyDescent="0.25">
      <c r="A81" s="128">
        <f t="shared" si="13"/>
        <v>48183</v>
      </c>
      <c r="B81" s="129">
        <f t="shared" si="14"/>
        <v>68</v>
      </c>
      <c r="C81" s="130">
        <f t="shared" si="15"/>
        <v>2697270.5107768564</v>
      </c>
      <c r="D81" s="131">
        <f t="shared" si="9"/>
        <v>6743.1762769421439</v>
      </c>
      <c r="E81" s="131">
        <f t="shared" si="10"/>
        <v>16885.897377441273</v>
      </c>
      <c r="F81" s="131">
        <f t="shared" si="11"/>
        <v>23629.073654383417</v>
      </c>
      <c r="G81" s="130">
        <f t="shared" si="12"/>
        <v>2680384.6133994153</v>
      </c>
    </row>
    <row r="82" spans="1:7" x14ac:dyDescent="0.25">
      <c r="A82" s="128">
        <f t="shared" si="13"/>
        <v>48214</v>
      </c>
      <c r="B82" s="129">
        <f t="shared" si="14"/>
        <v>69</v>
      </c>
      <c r="C82" s="130">
        <f t="shared" si="15"/>
        <v>2680384.6133994153</v>
      </c>
      <c r="D82" s="131">
        <f t="shared" si="9"/>
        <v>6700.961533498541</v>
      </c>
      <c r="E82" s="131">
        <f t="shared" si="10"/>
        <v>16928.112120884874</v>
      </c>
      <c r="F82" s="131">
        <f t="shared" si="11"/>
        <v>23629.073654383414</v>
      </c>
      <c r="G82" s="130">
        <f t="shared" si="12"/>
        <v>2663456.5012785303</v>
      </c>
    </row>
    <row r="83" spans="1:7" x14ac:dyDescent="0.25">
      <c r="A83" s="128">
        <f t="shared" si="13"/>
        <v>48245</v>
      </c>
      <c r="B83" s="129">
        <f t="shared" si="14"/>
        <v>70</v>
      </c>
      <c r="C83" s="130">
        <f t="shared" si="15"/>
        <v>2663456.5012785303</v>
      </c>
      <c r="D83" s="131">
        <f t="shared" si="9"/>
        <v>6658.6412531963288</v>
      </c>
      <c r="E83" s="131">
        <f t="shared" si="10"/>
        <v>16970.432401187089</v>
      </c>
      <c r="F83" s="131">
        <f t="shared" si="11"/>
        <v>23629.073654383417</v>
      </c>
      <c r="G83" s="130">
        <f t="shared" si="12"/>
        <v>2646486.0688773431</v>
      </c>
    </row>
    <row r="84" spans="1:7" x14ac:dyDescent="0.25">
      <c r="A84" s="128">
        <f t="shared" si="13"/>
        <v>48274</v>
      </c>
      <c r="B84" s="129">
        <f t="shared" si="14"/>
        <v>71</v>
      </c>
      <c r="C84" s="130">
        <f t="shared" si="15"/>
        <v>2646486.0688773431</v>
      </c>
      <c r="D84" s="131">
        <f t="shared" si="9"/>
        <v>6616.2151721933615</v>
      </c>
      <c r="E84" s="131">
        <f t="shared" si="10"/>
        <v>17012.858482190059</v>
      </c>
      <c r="F84" s="131">
        <f t="shared" si="11"/>
        <v>23629.073654383421</v>
      </c>
      <c r="G84" s="130">
        <f t="shared" si="12"/>
        <v>2629473.2103951531</v>
      </c>
    </row>
    <row r="85" spans="1:7" x14ac:dyDescent="0.25">
      <c r="A85" s="128">
        <f t="shared" si="13"/>
        <v>48305</v>
      </c>
      <c r="B85" s="129">
        <f t="shared" si="14"/>
        <v>72</v>
      </c>
      <c r="C85" s="130">
        <f t="shared" si="15"/>
        <v>2629473.2103951531</v>
      </c>
      <c r="D85" s="131">
        <f t="shared" si="9"/>
        <v>6573.6830259878861</v>
      </c>
      <c r="E85" s="131">
        <f t="shared" si="10"/>
        <v>17055.390628395533</v>
      </c>
      <c r="F85" s="131">
        <f t="shared" si="11"/>
        <v>23629.073654383421</v>
      </c>
      <c r="G85" s="130">
        <f t="shared" si="12"/>
        <v>2612417.8197667575</v>
      </c>
    </row>
    <row r="86" spans="1:7" x14ac:dyDescent="0.25">
      <c r="A86" s="128">
        <f t="shared" si="13"/>
        <v>48335</v>
      </c>
      <c r="B86" s="129">
        <f t="shared" si="14"/>
        <v>73</v>
      </c>
      <c r="C86" s="130">
        <f t="shared" si="15"/>
        <v>2612417.8197667575</v>
      </c>
      <c r="D86" s="131">
        <f t="shared" si="9"/>
        <v>6531.0445494168962</v>
      </c>
      <c r="E86" s="131">
        <f t="shared" si="10"/>
        <v>17098.029104966521</v>
      </c>
      <c r="F86" s="131">
        <f t="shared" si="11"/>
        <v>23629.073654383417</v>
      </c>
      <c r="G86" s="130">
        <f t="shared" si="12"/>
        <v>2595319.7906617909</v>
      </c>
    </row>
    <row r="87" spans="1:7" x14ac:dyDescent="0.25">
      <c r="A87" s="128">
        <f t="shared" si="13"/>
        <v>48366</v>
      </c>
      <c r="B87" s="129">
        <f t="shared" si="14"/>
        <v>74</v>
      </c>
      <c r="C87" s="130">
        <f t="shared" si="15"/>
        <v>2595319.7906617909</v>
      </c>
      <c r="D87" s="131">
        <f t="shared" si="9"/>
        <v>6488.2994766544807</v>
      </c>
      <c r="E87" s="131">
        <f t="shared" si="10"/>
        <v>17140.774177728938</v>
      </c>
      <c r="F87" s="131">
        <f t="shared" si="11"/>
        <v>23629.073654383417</v>
      </c>
      <c r="G87" s="130">
        <f t="shared" si="12"/>
        <v>2578179.0164840617</v>
      </c>
    </row>
    <row r="88" spans="1:7" x14ac:dyDescent="0.25">
      <c r="A88" s="128">
        <f t="shared" si="13"/>
        <v>48396</v>
      </c>
      <c r="B88" s="129">
        <f t="shared" si="14"/>
        <v>75</v>
      </c>
      <c r="C88" s="130">
        <f t="shared" si="15"/>
        <v>2578179.0164840617</v>
      </c>
      <c r="D88" s="131">
        <f t="shared" si="9"/>
        <v>6445.4475412101592</v>
      </c>
      <c r="E88" s="131">
        <f t="shared" si="10"/>
        <v>17183.626113173257</v>
      </c>
      <c r="F88" s="131">
        <f t="shared" si="11"/>
        <v>23629.073654383417</v>
      </c>
      <c r="G88" s="130">
        <f t="shared" si="12"/>
        <v>2560995.3903708886</v>
      </c>
    </row>
    <row r="89" spans="1:7" x14ac:dyDescent="0.25">
      <c r="A89" s="128">
        <f t="shared" si="13"/>
        <v>48427</v>
      </c>
      <c r="B89" s="129">
        <f t="shared" si="14"/>
        <v>76</v>
      </c>
      <c r="C89" s="130">
        <f t="shared" si="15"/>
        <v>2560995.3903708886</v>
      </c>
      <c r="D89" s="131">
        <f t="shared" si="9"/>
        <v>6402.4884759272254</v>
      </c>
      <c r="E89" s="131">
        <f t="shared" si="10"/>
        <v>17226.585178456189</v>
      </c>
      <c r="F89" s="131">
        <f t="shared" si="11"/>
        <v>23629.073654383414</v>
      </c>
      <c r="G89" s="130">
        <f t="shared" si="12"/>
        <v>2543768.8051924324</v>
      </c>
    </row>
    <row r="90" spans="1:7" x14ac:dyDescent="0.25">
      <c r="A90" s="128">
        <f t="shared" si="13"/>
        <v>48458</v>
      </c>
      <c r="B90" s="129">
        <f t="shared" si="14"/>
        <v>77</v>
      </c>
      <c r="C90" s="130">
        <f t="shared" si="15"/>
        <v>2543768.8051924324</v>
      </c>
      <c r="D90" s="131">
        <f t="shared" si="9"/>
        <v>6359.4220129810847</v>
      </c>
      <c r="E90" s="131">
        <f t="shared" si="10"/>
        <v>17269.651641402332</v>
      </c>
      <c r="F90" s="131">
        <f t="shared" si="11"/>
        <v>23629.073654383417</v>
      </c>
      <c r="G90" s="130">
        <f t="shared" si="12"/>
        <v>2526499.15355103</v>
      </c>
    </row>
    <row r="91" spans="1:7" x14ac:dyDescent="0.25">
      <c r="A91" s="128">
        <f t="shared" si="13"/>
        <v>48488</v>
      </c>
      <c r="B91" s="129">
        <f t="shared" si="14"/>
        <v>78</v>
      </c>
      <c r="C91" s="130">
        <f t="shared" si="15"/>
        <v>2526499.15355103</v>
      </c>
      <c r="D91" s="131">
        <f t="shared" si="9"/>
        <v>6316.2478838775796</v>
      </c>
      <c r="E91" s="131">
        <f t="shared" si="10"/>
        <v>17312.825770505839</v>
      </c>
      <c r="F91" s="131">
        <f t="shared" si="11"/>
        <v>23629.073654383417</v>
      </c>
      <c r="G91" s="130">
        <f t="shared" si="12"/>
        <v>2509186.3277805243</v>
      </c>
    </row>
    <row r="92" spans="1:7" x14ac:dyDescent="0.25">
      <c r="A92" s="128">
        <f t="shared" si="13"/>
        <v>48519</v>
      </c>
      <c r="B92" s="129">
        <f t="shared" si="14"/>
        <v>79</v>
      </c>
      <c r="C92" s="130">
        <f t="shared" si="15"/>
        <v>2509186.3277805243</v>
      </c>
      <c r="D92" s="131">
        <f t="shared" si="9"/>
        <v>6272.9658194513158</v>
      </c>
      <c r="E92" s="131">
        <f t="shared" si="10"/>
        <v>17356.107834932103</v>
      </c>
      <c r="F92" s="131">
        <f t="shared" si="11"/>
        <v>23629.073654383421</v>
      </c>
      <c r="G92" s="130">
        <f t="shared" si="12"/>
        <v>2491830.2199455923</v>
      </c>
    </row>
    <row r="93" spans="1:7" x14ac:dyDescent="0.25">
      <c r="A93" s="128">
        <f t="shared" si="13"/>
        <v>48549</v>
      </c>
      <c r="B93" s="129">
        <f t="shared" si="14"/>
        <v>80</v>
      </c>
      <c r="C93" s="130">
        <f t="shared" si="15"/>
        <v>2491830.2199455923</v>
      </c>
      <c r="D93" s="131">
        <f t="shared" si="9"/>
        <v>6229.5755498639846</v>
      </c>
      <c r="E93" s="131">
        <f t="shared" si="10"/>
        <v>17399.498104519436</v>
      </c>
      <c r="F93" s="131">
        <f t="shared" si="11"/>
        <v>23629.073654383421</v>
      </c>
      <c r="G93" s="130">
        <f t="shared" si="12"/>
        <v>2474430.7218410731</v>
      </c>
    </row>
    <row r="94" spans="1:7" x14ac:dyDescent="0.25">
      <c r="A94" s="128">
        <f t="shared" si="13"/>
        <v>48580</v>
      </c>
      <c r="B94" s="129">
        <f t="shared" si="14"/>
        <v>81</v>
      </c>
      <c r="C94" s="130">
        <f t="shared" si="15"/>
        <v>2474430.7218410731</v>
      </c>
      <c r="D94" s="131">
        <f t="shared" si="9"/>
        <v>6186.0768046026851</v>
      </c>
      <c r="E94" s="131">
        <f t="shared" si="10"/>
        <v>17442.996849780731</v>
      </c>
      <c r="F94" s="131">
        <f t="shared" si="11"/>
        <v>23629.073654383417</v>
      </c>
      <c r="G94" s="130">
        <f t="shared" si="12"/>
        <v>2456987.7249912922</v>
      </c>
    </row>
    <row r="95" spans="1:7" x14ac:dyDescent="0.25">
      <c r="A95" s="128">
        <f t="shared" si="13"/>
        <v>48611</v>
      </c>
      <c r="B95" s="129">
        <f t="shared" si="14"/>
        <v>82</v>
      </c>
      <c r="C95" s="130">
        <f t="shared" si="15"/>
        <v>2456987.7249912922</v>
      </c>
      <c r="D95" s="131">
        <f t="shared" si="9"/>
        <v>6142.4693124782343</v>
      </c>
      <c r="E95" s="131">
        <f t="shared" si="10"/>
        <v>17486.604341905182</v>
      </c>
      <c r="F95" s="131">
        <f t="shared" si="11"/>
        <v>23629.073654383417</v>
      </c>
      <c r="G95" s="130">
        <f t="shared" si="12"/>
        <v>2439501.1206493871</v>
      </c>
    </row>
    <row r="96" spans="1:7" x14ac:dyDescent="0.25">
      <c r="A96" s="128">
        <f t="shared" si="13"/>
        <v>48639</v>
      </c>
      <c r="B96" s="129">
        <f t="shared" si="14"/>
        <v>83</v>
      </c>
      <c r="C96" s="130">
        <f t="shared" si="15"/>
        <v>2439501.1206493871</v>
      </c>
      <c r="D96" s="131">
        <f t="shared" si="9"/>
        <v>6098.7528016234701</v>
      </c>
      <c r="E96" s="131">
        <f t="shared" si="10"/>
        <v>17530.320852759945</v>
      </c>
      <c r="F96" s="131">
        <f t="shared" si="11"/>
        <v>23629.073654383414</v>
      </c>
      <c r="G96" s="130">
        <f t="shared" si="12"/>
        <v>2421970.7997966274</v>
      </c>
    </row>
    <row r="97" spans="1:7" x14ac:dyDescent="0.25">
      <c r="A97" s="128">
        <f t="shared" si="13"/>
        <v>48670</v>
      </c>
      <c r="B97" s="129">
        <f t="shared" si="14"/>
        <v>84</v>
      </c>
      <c r="C97" s="130">
        <f t="shared" si="15"/>
        <v>2421970.7997966274</v>
      </c>
      <c r="D97" s="131">
        <f t="shared" si="9"/>
        <v>6054.9269994915712</v>
      </c>
      <c r="E97" s="131">
        <f t="shared" si="10"/>
        <v>17574.146654891847</v>
      </c>
      <c r="F97" s="131">
        <f t="shared" si="11"/>
        <v>23629.073654383417</v>
      </c>
      <c r="G97" s="130">
        <f t="shared" si="12"/>
        <v>2404396.6531417356</v>
      </c>
    </row>
    <row r="98" spans="1:7" x14ac:dyDescent="0.25">
      <c r="A98" s="128">
        <f t="shared" si="13"/>
        <v>48700</v>
      </c>
      <c r="B98" s="129">
        <f t="shared" si="14"/>
        <v>85</v>
      </c>
      <c r="C98" s="130">
        <f t="shared" si="15"/>
        <v>2404396.6531417356</v>
      </c>
      <c r="D98" s="131">
        <f t="shared" si="9"/>
        <v>6010.9916328543422</v>
      </c>
      <c r="E98" s="131">
        <f t="shared" si="10"/>
        <v>17618.082021529073</v>
      </c>
      <c r="F98" s="131">
        <f t="shared" si="11"/>
        <v>23629.073654383414</v>
      </c>
      <c r="G98" s="130">
        <f t="shared" si="12"/>
        <v>2386778.5711202067</v>
      </c>
    </row>
    <row r="99" spans="1:7" x14ac:dyDescent="0.25">
      <c r="A99" s="128">
        <f t="shared" si="13"/>
        <v>48731</v>
      </c>
      <c r="B99" s="129">
        <f t="shared" si="14"/>
        <v>86</v>
      </c>
      <c r="C99" s="130">
        <f t="shared" si="15"/>
        <v>2386778.5711202067</v>
      </c>
      <c r="D99" s="131">
        <f t="shared" si="9"/>
        <v>5966.946427800518</v>
      </c>
      <c r="E99" s="131">
        <f t="shared" si="10"/>
        <v>17662.127226582899</v>
      </c>
      <c r="F99" s="131">
        <f t="shared" si="11"/>
        <v>23629.073654383417</v>
      </c>
      <c r="G99" s="130">
        <f t="shared" si="12"/>
        <v>2369116.443893624</v>
      </c>
    </row>
    <row r="100" spans="1:7" x14ac:dyDescent="0.25">
      <c r="A100" s="128">
        <f t="shared" si="13"/>
        <v>48761</v>
      </c>
      <c r="B100" s="129">
        <f t="shared" si="14"/>
        <v>87</v>
      </c>
      <c r="C100" s="130">
        <f t="shared" si="15"/>
        <v>2369116.443893624</v>
      </c>
      <c r="D100" s="131">
        <f t="shared" si="9"/>
        <v>5922.7911097340611</v>
      </c>
      <c r="E100" s="131">
        <f t="shared" si="10"/>
        <v>17706.282544649355</v>
      </c>
      <c r="F100" s="131">
        <f t="shared" si="11"/>
        <v>23629.073654383417</v>
      </c>
      <c r="G100" s="130">
        <f t="shared" si="12"/>
        <v>2351410.1613489748</v>
      </c>
    </row>
    <row r="101" spans="1:7" x14ac:dyDescent="0.25">
      <c r="A101" s="128">
        <f t="shared" si="13"/>
        <v>48792</v>
      </c>
      <c r="B101" s="129">
        <f t="shared" si="14"/>
        <v>88</v>
      </c>
      <c r="C101" s="130">
        <f t="shared" si="15"/>
        <v>2351410.1613489748</v>
      </c>
      <c r="D101" s="131">
        <f t="shared" si="9"/>
        <v>5878.5254033724368</v>
      </c>
      <c r="E101" s="131">
        <f t="shared" si="10"/>
        <v>17750.54825101098</v>
      </c>
      <c r="F101" s="131">
        <f t="shared" si="11"/>
        <v>23629.073654383417</v>
      </c>
      <c r="G101" s="130">
        <f t="shared" si="12"/>
        <v>2333659.6130979639</v>
      </c>
    </row>
    <row r="102" spans="1:7" x14ac:dyDescent="0.25">
      <c r="A102" s="128">
        <f t="shared" si="13"/>
        <v>48823</v>
      </c>
      <c r="B102" s="129">
        <f t="shared" si="14"/>
        <v>89</v>
      </c>
      <c r="C102" s="130">
        <f t="shared" si="15"/>
        <v>2333659.6130979639</v>
      </c>
      <c r="D102" s="131">
        <f t="shared" si="9"/>
        <v>5834.1490327449101</v>
      </c>
      <c r="E102" s="131">
        <f t="shared" si="10"/>
        <v>17794.924621638507</v>
      </c>
      <c r="F102" s="131">
        <f t="shared" si="11"/>
        <v>23629.073654383417</v>
      </c>
      <c r="G102" s="130">
        <f t="shared" si="12"/>
        <v>2315864.6884763255</v>
      </c>
    </row>
    <row r="103" spans="1:7" x14ac:dyDescent="0.25">
      <c r="A103" s="128">
        <f t="shared" si="13"/>
        <v>48853</v>
      </c>
      <c r="B103" s="129">
        <f t="shared" si="14"/>
        <v>90</v>
      </c>
      <c r="C103" s="130">
        <f t="shared" si="15"/>
        <v>2315864.6884763255</v>
      </c>
      <c r="D103" s="131">
        <f t="shared" si="9"/>
        <v>5789.6617211908142</v>
      </c>
      <c r="E103" s="131">
        <f t="shared" si="10"/>
        <v>17839.411933192605</v>
      </c>
      <c r="F103" s="131">
        <f t="shared" si="11"/>
        <v>23629.073654383421</v>
      </c>
      <c r="G103" s="130">
        <f t="shared" si="12"/>
        <v>2298025.276543133</v>
      </c>
    </row>
    <row r="104" spans="1:7" x14ac:dyDescent="0.25">
      <c r="A104" s="128">
        <f t="shared" si="13"/>
        <v>48884</v>
      </c>
      <c r="B104" s="129">
        <f t="shared" si="14"/>
        <v>91</v>
      </c>
      <c r="C104" s="130">
        <f t="shared" si="15"/>
        <v>2298025.276543133</v>
      </c>
      <c r="D104" s="131">
        <f t="shared" si="9"/>
        <v>5745.0631913578327</v>
      </c>
      <c r="E104" s="131">
        <f t="shared" si="10"/>
        <v>17884.010463025588</v>
      </c>
      <c r="F104" s="131">
        <f t="shared" si="11"/>
        <v>23629.073654383421</v>
      </c>
      <c r="G104" s="130">
        <f t="shared" si="12"/>
        <v>2280141.2660801075</v>
      </c>
    </row>
    <row r="105" spans="1:7" x14ac:dyDescent="0.25">
      <c r="A105" s="128">
        <f t="shared" si="13"/>
        <v>48914</v>
      </c>
      <c r="B105" s="129">
        <f t="shared" si="14"/>
        <v>92</v>
      </c>
      <c r="C105" s="130">
        <f t="shared" si="15"/>
        <v>2280141.2660801075</v>
      </c>
      <c r="D105" s="131">
        <f t="shared" si="9"/>
        <v>5700.3531652002694</v>
      </c>
      <c r="E105" s="131">
        <f t="shared" si="10"/>
        <v>17928.72048918315</v>
      </c>
      <c r="F105" s="131">
        <f t="shared" si="11"/>
        <v>23629.073654383421</v>
      </c>
      <c r="G105" s="130">
        <f t="shared" si="12"/>
        <v>2262212.5455909246</v>
      </c>
    </row>
    <row r="106" spans="1:7" x14ac:dyDescent="0.25">
      <c r="A106" s="128">
        <f t="shared" si="13"/>
        <v>48945</v>
      </c>
      <c r="B106" s="129">
        <f t="shared" si="14"/>
        <v>93</v>
      </c>
      <c r="C106" s="130">
        <f t="shared" si="15"/>
        <v>2262212.5455909246</v>
      </c>
      <c r="D106" s="131">
        <f t="shared" si="9"/>
        <v>5655.5313639773103</v>
      </c>
      <c r="E106" s="131">
        <f t="shared" si="10"/>
        <v>17973.542290406109</v>
      </c>
      <c r="F106" s="131">
        <f t="shared" si="11"/>
        <v>23629.073654383421</v>
      </c>
      <c r="G106" s="130">
        <f t="shared" si="12"/>
        <v>2244239.0033005183</v>
      </c>
    </row>
    <row r="107" spans="1:7" x14ac:dyDescent="0.25">
      <c r="A107" s="128">
        <f t="shared" si="13"/>
        <v>48976</v>
      </c>
      <c r="B107" s="129">
        <f t="shared" si="14"/>
        <v>94</v>
      </c>
      <c r="C107" s="130">
        <f t="shared" si="15"/>
        <v>2244239.0033005183</v>
      </c>
      <c r="D107" s="131">
        <f t="shared" si="9"/>
        <v>5610.5975082512959</v>
      </c>
      <c r="E107" s="131">
        <f t="shared" si="10"/>
        <v>18018.476146132121</v>
      </c>
      <c r="F107" s="131">
        <f t="shared" si="11"/>
        <v>23629.073654383417</v>
      </c>
      <c r="G107" s="130">
        <f t="shared" si="12"/>
        <v>2226220.527154386</v>
      </c>
    </row>
    <row r="108" spans="1:7" x14ac:dyDescent="0.25">
      <c r="A108" s="128">
        <f t="shared" si="13"/>
        <v>49004</v>
      </c>
      <c r="B108" s="129">
        <f t="shared" si="14"/>
        <v>95</v>
      </c>
      <c r="C108" s="130">
        <f t="shared" si="15"/>
        <v>2226220.527154386</v>
      </c>
      <c r="D108" s="131">
        <f t="shared" si="9"/>
        <v>5565.5513178859655</v>
      </c>
      <c r="E108" s="131">
        <f t="shared" si="10"/>
        <v>18063.522336497452</v>
      </c>
      <c r="F108" s="131">
        <f t="shared" si="11"/>
        <v>23629.073654383417</v>
      </c>
      <c r="G108" s="130">
        <f t="shared" si="12"/>
        <v>2208157.0048178886</v>
      </c>
    </row>
    <row r="109" spans="1:7" x14ac:dyDescent="0.25">
      <c r="A109" s="128">
        <f t="shared" si="13"/>
        <v>49035</v>
      </c>
      <c r="B109" s="129">
        <f t="shared" si="14"/>
        <v>96</v>
      </c>
      <c r="C109" s="130">
        <f t="shared" si="15"/>
        <v>2208157.0048178886</v>
      </c>
      <c r="D109" s="131">
        <f t="shared" si="9"/>
        <v>5520.3925120447202</v>
      </c>
      <c r="E109" s="131">
        <f t="shared" si="10"/>
        <v>18108.681142338697</v>
      </c>
      <c r="F109" s="131">
        <f t="shared" si="11"/>
        <v>23629.073654383417</v>
      </c>
      <c r="G109" s="130">
        <f t="shared" si="12"/>
        <v>2190048.3236755501</v>
      </c>
    </row>
    <row r="110" spans="1:7" x14ac:dyDescent="0.25">
      <c r="A110" s="128">
        <f t="shared" si="13"/>
        <v>49065</v>
      </c>
      <c r="B110" s="129">
        <f t="shared" si="14"/>
        <v>97</v>
      </c>
      <c r="C110" s="130">
        <f t="shared" si="15"/>
        <v>2190048.3236755501</v>
      </c>
      <c r="D110" s="131">
        <f t="shared" si="9"/>
        <v>5475.1208091888757</v>
      </c>
      <c r="E110" s="131">
        <f t="shared" si="10"/>
        <v>18153.952845194544</v>
      </c>
      <c r="F110" s="131">
        <f t="shared" si="11"/>
        <v>23629.073654383421</v>
      </c>
      <c r="G110" s="130">
        <f t="shared" si="12"/>
        <v>2171894.3708303557</v>
      </c>
    </row>
    <row r="111" spans="1:7" x14ac:dyDescent="0.25">
      <c r="A111" s="128">
        <f t="shared" si="13"/>
        <v>49096</v>
      </c>
      <c r="B111" s="129">
        <f t="shared" si="14"/>
        <v>98</v>
      </c>
      <c r="C111" s="130">
        <f t="shared" si="15"/>
        <v>2171894.3708303557</v>
      </c>
      <c r="D111" s="131">
        <f t="shared" ref="D111:D142" si="16">IF(B111="","",IPMT($E$10/12,B111-1,$E$7-1,-$C$15,$E$9,0))</f>
        <v>5429.735927075888</v>
      </c>
      <c r="E111" s="131">
        <f t="shared" ref="E111:E142" si="17">IF(B111="","",PPMT($E$10/12,B111-1,$E$7-1,-$C$15,$E$9,0))</f>
        <v>18199.337727307528</v>
      </c>
      <c r="F111" s="131">
        <f t="shared" si="11"/>
        <v>23629.073654383414</v>
      </c>
      <c r="G111" s="130">
        <f t="shared" si="12"/>
        <v>2153695.0331030483</v>
      </c>
    </row>
    <row r="112" spans="1:7" x14ac:dyDescent="0.25">
      <c r="A112" s="128">
        <f t="shared" si="13"/>
        <v>49126</v>
      </c>
      <c r="B112" s="129">
        <f t="shared" si="14"/>
        <v>99</v>
      </c>
      <c r="C112" s="130">
        <f t="shared" si="15"/>
        <v>2153695.0331030483</v>
      </c>
      <c r="D112" s="131">
        <f t="shared" si="16"/>
        <v>5384.2375827576188</v>
      </c>
      <c r="E112" s="131">
        <f t="shared" si="17"/>
        <v>18244.836071625796</v>
      </c>
      <c r="F112" s="131">
        <f t="shared" si="11"/>
        <v>23629.073654383414</v>
      </c>
      <c r="G112" s="130">
        <f t="shared" si="12"/>
        <v>2135450.1970314225</v>
      </c>
    </row>
    <row r="113" spans="1:7" x14ac:dyDescent="0.25">
      <c r="A113" s="128">
        <f t="shared" si="13"/>
        <v>49157</v>
      </c>
      <c r="B113" s="129">
        <f t="shared" si="14"/>
        <v>100</v>
      </c>
      <c r="C113" s="130">
        <f t="shared" si="15"/>
        <v>2135450.1970314225</v>
      </c>
      <c r="D113" s="131">
        <f t="shared" si="16"/>
        <v>5338.6254925785552</v>
      </c>
      <c r="E113" s="131">
        <f t="shared" si="17"/>
        <v>18290.448161804863</v>
      </c>
      <c r="F113" s="131">
        <f t="shared" si="11"/>
        <v>23629.073654383417</v>
      </c>
      <c r="G113" s="130">
        <f t="shared" si="12"/>
        <v>2117159.7488696175</v>
      </c>
    </row>
    <row r="114" spans="1:7" x14ac:dyDescent="0.25">
      <c r="A114" s="128">
        <f t="shared" si="13"/>
        <v>49188</v>
      </c>
      <c r="B114" s="129">
        <f t="shared" si="14"/>
        <v>101</v>
      </c>
      <c r="C114" s="130">
        <f t="shared" si="15"/>
        <v>2117159.7488696175</v>
      </c>
      <c r="D114" s="131">
        <f t="shared" si="16"/>
        <v>5292.8993721740426</v>
      </c>
      <c r="E114" s="131">
        <f t="shared" si="17"/>
        <v>18336.174282209377</v>
      </c>
      <c r="F114" s="131">
        <f t="shared" si="11"/>
        <v>23629.073654383421</v>
      </c>
      <c r="G114" s="130">
        <f t="shared" si="12"/>
        <v>2098823.574587408</v>
      </c>
    </row>
    <row r="115" spans="1:7" x14ac:dyDescent="0.25">
      <c r="A115" s="128">
        <f t="shared" si="13"/>
        <v>49218</v>
      </c>
      <c r="B115" s="129">
        <f t="shared" si="14"/>
        <v>102</v>
      </c>
      <c r="C115" s="130">
        <f t="shared" si="15"/>
        <v>2098823.574587408</v>
      </c>
      <c r="D115" s="131">
        <f t="shared" si="16"/>
        <v>5247.0589364685193</v>
      </c>
      <c r="E115" s="131">
        <f t="shared" si="17"/>
        <v>18382.014717914899</v>
      </c>
      <c r="F115" s="131">
        <f t="shared" si="11"/>
        <v>23629.073654383417</v>
      </c>
      <c r="G115" s="130">
        <f t="shared" si="12"/>
        <v>2080441.5598694931</v>
      </c>
    </row>
    <row r="116" spans="1:7" x14ac:dyDescent="0.25">
      <c r="A116" s="128">
        <f t="shared" si="13"/>
        <v>49249</v>
      </c>
      <c r="B116" s="129">
        <f t="shared" si="14"/>
        <v>103</v>
      </c>
      <c r="C116" s="130">
        <f t="shared" si="15"/>
        <v>2080441.5598694931</v>
      </c>
      <c r="D116" s="131">
        <f t="shared" si="16"/>
        <v>5201.1038996737316</v>
      </c>
      <c r="E116" s="131">
        <f t="shared" si="17"/>
        <v>18427.969754709684</v>
      </c>
      <c r="F116" s="131">
        <f t="shared" si="11"/>
        <v>23629.073654383414</v>
      </c>
      <c r="G116" s="130">
        <f t="shared" si="12"/>
        <v>2062013.5901147835</v>
      </c>
    </row>
    <row r="117" spans="1:7" x14ac:dyDescent="0.25">
      <c r="A117" s="128">
        <f t="shared" si="13"/>
        <v>49279</v>
      </c>
      <c r="B117" s="129">
        <f t="shared" si="14"/>
        <v>104</v>
      </c>
      <c r="C117" s="130">
        <f t="shared" si="15"/>
        <v>2062013.5901147835</v>
      </c>
      <c r="D117" s="131">
        <f t="shared" si="16"/>
        <v>5155.0339752869577</v>
      </c>
      <c r="E117" s="131">
        <f t="shared" si="17"/>
        <v>18474.039679096459</v>
      </c>
      <c r="F117" s="131">
        <f t="shared" si="11"/>
        <v>23629.073654383417</v>
      </c>
      <c r="G117" s="130">
        <f t="shared" si="12"/>
        <v>2043539.5504356869</v>
      </c>
    </row>
    <row r="118" spans="1:7" x14ac:dyDescent="0.25">
      <c r="A118" s="128">
        <f t="shared" si="13"/>
        <v>49310</v>
      </c>
      <c r="B118" s="129">
        <f t="shared" si="14"/>
        <v>105</v>
      </c>
      <c r="C118" s="130">
        <f t="shared" si="15"/>
        <v>2043539.5504356869</v>
      </c>
      <c r="D118" s="131">
        <f t="shared" si="16"/>
        <v>5108.848876089216</v>
      </c>
      <c r="E118" s="131">
        <f t="shared" si="17"/>
        <v>18520.224778294199</v>
      </c>
      <c r="F118" s="131">
        <f t="shared" si="11"/>
        <v>23629.073654383414</v>
      </c>
      <c r="G118" s="130">
        <f t="shared" si="12"/>
        <v>2025019.3256573929</v>
      </c>
    </row>
    <row r="119" spans="1:7" x14ac:dyDescent="0.25">
      <c r="A119" s="128">
        <f t="shared" si="13"/>
        <v>49341</v>
      </c>
      <c r="B119" s="129">
        <f t="shared" si="14"/>
        <v>106</v>
      </c>
      <c r="C119" s="130">
        <f t="shared" si="15"/>
        <v>2025019.3256573929</v>
      </c>
      <c r="D119" s="131">
        <f t="shared" si="16"/>
        <v>5062.5483141434806</v>
      </c>
      <c r="E119" s="131">
        <f t="shared" si="17"/>
        <v>18566.525340239936</v>
      </c>
      <c r="F119" s="131">
        <f t="shared" si="11"/>
        <v>23629.073654383417</v>
      </c>
      <c r="G119" s="130">
        <f t="shared" si="12"/>
        <v>2006452.8003171529</v>
      </c>
    </row>
    <row r="120" spans="1:7" x14ac:dyDescent="0.25">
      <c r="A120" s="128">
        <f t="shared" si="13"/>
        <v>49369</v>
      </c>
      <c r="B120" s="129">
        <f t="shared" si="14"/>
        <v>107</v>
      </c>
      <c r="C120" s="130">
        <f t="shared" si="15"/>
        <v>2006452.8003171529</v>
      </c>
      <c r="D120" s="131">
        <f t="shared" si="16"/>
        <v>5016.1320007928807</v>
      </c>
      <c r="E120" s="131">
        <f t="shared" si="17"/>
        <v>18612.941653590537</v>
      </c>
      <c r="F120" s="131">
        <f t="shared" si="11"/>
        <v>23629.073654383417</v>
      </c>
      <c r="G120" s="130">
        <f t="shared" si="12"/>
        <v>1987839.8586635622</v>
      </c>
    </row>
    <row r="121" spans="1:7" x14ac:dyDescent="0.25">
      <c r="A121" s="128">
        <f t="shared" si="13"/>
        <v>49400</v>
      </c>
      <c r="B121" s="129">
        <f t="shared" si="14"/>
        <v>108</v>
      </c>
      <c r="C121" s="130">
        <f t="shared" si="15"/>
        <v>1987839.8586635622</v>
      </c>
      <c r="D121" s="131">
        <f t="shared" si="16"/>
        <v>4969.5996466589058</v>
      </c>
      <c r="E121" s="131">
        <f t="shared" si="17"/>
        <v>18659.474007724511</v>
      </c>
      <c r="F121" s="131">
        <f t="shared" si="11"/>
        <v>23629.073654383417</v>
      </c>
      <c r="G121" s="130">
        <f t="shared" si="12"/>
        <v>1969180.3846558377</v>
      </c>
    </row>
    <row r="122" spans="1:7" x14ac:dyDescent="0.25">
      <c r="A122" s="128">
        <f t="shared" si="13"/>
        <v>49430</v>
      </c>
      <c r="B122" s="129">
        <f t="shared" si="14"/>
        <v>109</v>
      </c>
      <c r="C122" s="130">
        <f t="shared" si="15"/>
        <v>1969180.3846558377</v>
      </c>
      <c r="D122" s="131">
        <f t="shared" si="16"/>
        <v>4922.9509616395935</v>
      </c>
      <c r="E122" s="131">
        <f t="shared" si="17"/>
        <v>18706.122692743826</v>
      </c>
      <c r="F122" s="131">
        <f t="shared" si="11"/>
        <v>23629.073654383421</v>
      </c>
      <c r="G122" s="130">
        <f t="shared" si="12"/>
        <v>1950474.2619630939</v>
      </c>
    </row>
    <row r="123" spans="1:7" x14ac:dyDescent="0.25">
      <c r="A123" s="128">
        <f t="shared" si="13"/>
        <v>49461</v>
      </c>
      <c r="B123" s="129">
        <f t="shared" si="14"/>
        <v>110</v>
      </c>
      <c r="C123" s="130">
        <f t="shared" si="15"/>
        <v>1950474.2619630939</v>
      </c>
      <c r="D123" s="131">
        <f t="shared" si="16"/>
        <v>4876.1856549077329</v>
      </c>
      <c r="E123" s="131">
        <f t="shared" si="17"/>
        <v>18752.887999475683</v>
      </c>
      <c r="F123" s="131">
        <f t="shared" si="11"/>
        <v>23629.073654383414</v>
      </c>
      <c r="G123" s="130">
        <f t="shared" si="12"/>
        <v>1931721.3739636182</v>
      </c>
    </row>
    <row r="124" spans="1:7" x14ac:dyDescent="0.25">
      <c r="A124" s="128">
        <f t="shared" si="13"/>
        <v>49491</v>
      </c>
      <c r="B124" s="129">
        <f t="shared" si="14"/>
        <v>111</v>
      </c>
      <c r="C124" s="130">
        <f t="shared" si="15"/>
        <v>1931721.3739636182</v>
      </c>
      <c r="D124" s="131">
        <f t="shared" si="16"/>
        <v>4829.3034349090458</v>
      </c>
      <c r="E124" s="131">
        <f t="shared" si="17"/>
        <v>18799.770219474372</v>
      </c>
      <c r="F124" s="131">
        <f t="shared" si="11"/>
        <v>23629.073654383417</v>
      </c>
      <c r="G124" s="130">
        <f t="shared" si="12"/>
        <v>1912921.6037441439</v>
      </c>
    </row>
    <row r="125" spans="1:7" x14ac:dyDescent="0.25">
      <c r="A125" s="128">
        <f t="shared" si="13"/>
        <v>49522</v>
      </c>
      <c r="B125" s="129">
        <f t="shared" si="14"/>
        <v>112</v>
      </c>
      <c r="C125" s="130">
        <f t="shared" si="15"/>
        <v>1912921.6037441439</v>
      </c>
      <c r="D125" s="131">
        <f t="shared" si="16"/>
        <v>4782.3040093603595</v>
      </c>
      <c r="E125" s="131">
        <f t="shared" si="17"/>
        <v>18846.769645023061</v>
      </c>
      <c r="F125" s="131">
        <f t="shared" si="11"/>
        <v>23629.073654383421</v>
      </c>
      <c r="G125" s="130">
        <f t="shared" si="12"/>
        <v>1894074.8340991207</v>
      </c>
    </row>
    <row r="126" spans="1:7" x14ac:dyDescent="0.25">
      <c r="A126" s="128">
        <f t="shared" si="13"/>
        <v>49553</v>
      </c>
      <c r="B126" s="129">
        <f t="shared" si="14"/>
        <v>113</v>
      </c>
      <c r="C126" s="130">
        <f t="shared" si="15"/>
        <v>1894074.8340991207</v>
      </c>
      <c r="D126" s="131">
        <f t="shared" si="16"/>
        <v>4735.1870852478014</v>
      </c>
      <c r="E126" s="131">
        <f t="shared" si="17"/>
        <v>18893.886569135615</v>
      </c>
      <c r="F126" s="131">
        <f t="shared" si="11"/>
        <v>23629.073654383417</v>
      </c>
      <c r="G126" s="130">
        <f t="shared" si="12"/>
        <v>1875180.9475299851</v>
      </c>
    </row>
    <row r="127" spans="1:7" x14ac:dyDescent="0.25">
      <c r="A127" s="128">
        <f t="shared" si="13"/>
        <v>49583</v>
      </c>
      <c r="B127" s="129">
        <f t="shared" si="14"/>
        <v>114</v>
      </c>
      <c r="C127" s="130">
        <f t="shared" si="15"/>
        <v>1875180.9475299851</v>
      </c>
      <c r="D127" s="131">
        <f t="shared" si="16"/>
        <v>4687.9523688249619</v>
      </c>
      <c r="E127" s="131">
        <f t="shared" si="17"/>
        <v>18941.121285558456</v>
      </c>
      <c r="F127" s="131">
        <f t="shared" si="11"/>
        <v>23629.073654383417</v>
      </c>
      <c r="G127" s="130">
        <f t="shared" si="12"/>
        <v>1856239.8262444267</v>
      </c>
    </row>
    <row r="128" spans="1:7" x14ac:dyDescent="0.25">
      <c r="A128" s="128">
        <f t="shared" si="13"/>
        <v>49614</v>
      </c>
      <c r="B128" s="129">
        <f t="shared" si="14"/>
        <v>115</v>
      </c>
      <c r="C128" s="130">
        <f t="shared" si="15"/>
        <v>1856239.8262444267</v>
      </c>
      <c r="D128" s="131">
        <f t="shared" si="16"/>
        <v>4640.5995656110663</v>
      </c>
      <c r="E128" s="131">
        <f t="shared" si="17"/>
        <v>18988.474088772353</v>
      </c>
      <c r="F128" s="131">
        <f t="shared" si="11"/>
        <v>23629.073654383421</v>
      </c>
      <c r="G128" s="130">
        <f t="shared" si="12"/>
        <v>1837251.3521556542</v>
      </c>
    </row>
    <row r="129" spans="1:7" x14ac:dyDescent="0.25">
      <c r="A129" s="128">
        <f t="shared" si="13"/>
        <v>49644</v>
      </c>
      <c r="B129" s="129">
        <f t="shared" si="14"/>
        <v>116</v>
      </c>
      <c r="C129" s="130">
        <f t="shared" si="15"/>
        <v>1837251.3521556542</v>
      </c>
      <c r="D129" s="131">
        <f t="shared" si="16"/>
        <v>4593.1283803891347</v>
      </c>
      <c r="E129" s="131">
        <f t="shared" si="17"/>
        <v>19035.945273994283</v>
      </c>
      <c r="F129" s="131">
        <f t="shared" si="11"/>
        <v>23629.073654383417</v>
      </c>
      <c r="G129" s="130">
        <f t="shared" si="12"/>
        <v>1818215.40688166</v>
      </c>
    </row>
    <row r="130" spans="1:7" x14ac:dyDescent="0.25">
      <c r="A130" s="128">
        <f t="shared" si="13"/>
        <v>49675</v>
      </c>
      <c r="B130" s="129">
        <f t="shared" si="14"/>
        <v>117</v>
      </c>
      <c r="C130" s="130">
        <f t="shared" si="15"/>
        <v>1818215.40688166</v>
      </c>
      <c r="D130" s="131">
        <f t="shared" si="16"/>
        <v>4545.5385172041497</v>
      </c>
      <c r="E130" s="131">
        <f t="shared" si="17"/>
        <v>19083.535137179268</v>
      </c>
      <c r="F130" s="131">
        <f t="shared" si="11"/>
        <v>23629.073654383417</v>
      </c>
      <c r="G130" s="130">
        <f t="shared" si="12"/>
        <v>1799131.8717444807</v>
      </c>
    </row>
    <row r="131" spans="1:7" x14ac:dyDescent="0.25">
      <c r="A131" s="128">
        <f t="shared" si="13"/>
        <v>49706</v>
      </c>
      <c r="B131" s="129">
        <f t="shared" si="14"/>
        <v>118</v>
      </c>
      <c r="C131" s="130">
        <f t="shared" si="15"/>
        <v>1799131.8717444807</v>
      </c>
      <c r="D131" s="131">
        <f t="shared" si="16"/>
        <v>4497.8296793612017</v>
      </c>
      <c r="E131" s="131">
        <f t="shared" si="17"/>
        <v>19131.243975022215</v>
      </c>
      <c r="F131" s="131">
        <f t="shared" si="11"/>
        <v>23629.073654383417</v>
      </c>
      <c r="G131" s="130">
        <f t="shared" si="12"/>
        <v>1780000.6277694586</v>
      </c>
    </row>
    <row r="132" spans="1:7" x14ac:dyDescent="0.25">
      <c r="A132" s="128">
        <f t="shared" si="13"/>
        <v>49735</v>
      </c>
      <c r="B132" s="129">
        <f t="shared" si="14"/>
        <v>119</v>
      </c>
      <c r="C132" s="130">
        <f t="shared" si="15"/>
        <v>1780000.6277694586</v>
      </c>
      <c r="D132" s="131">
        <f t="shared" si="16"/>
        <v>4450.0015694236454</v>
      </c>
      <c r="E132" s="131">
        <f t="shared" si="17"/>
        <v>19179.072084959775</v>
      </c>
      <c r="F132" s="131">
        <f t="shared" si="11"/>
        <v>23629.073654383421</v>
      </c>
      <c r="G132" s="130">
        <f t="shared" si="12"/>
        <v>1760821.5556844987</v>
      </c>
    </row>
    <row r="133" spans="1:7" x14ac:dyDescent="0.25">
      <c r="A133" s="128">
        <f t="shared" si="13"/>
        <v>49766</v>
      </c>
      <c r="B133" s="129">
        <f t="shared" si="14"/>
        <v>120</v>
      </c>
      <c r="C133" s="130">
        <f t="shared" si="15"/>
        <v>1760821.5556844987</v>
      </c>
      <c r="D133" s="131">
        <f t="shared" si="16"/>
        <v>4402.0538892112463</v>
      </c>
      <c r="E133" s="131">
        <f t="shared" si="17"/>
        <v>19227.019765172172</v>
      </c>
      <c r="F133" s="131">
        <f t="shared" si="11"/>
        <v>23629.073654383417</v>
      </c>
      <c r="G133" s="130">
        <f t="shared" si="12"/>
        <v>1741594.5359193266</v>
      </c>
    </row>
    <row r="134" spans="1:7" x14ac:dyDescent="0.25">
      <c r="A134" s="128">
        <f t="shared" si="13"/>
        <v>49796</v>
      </c>
      <c r="B134" s="129">
        <f t="shared" si="14"/>
        <v>121</v>
      </c>
      <c r="C134" s="130">
        <f t="shared" si="15"/>
        <v>1741594.5359193266</v>
      </c>
      <c r="D134" s="131">
        <f t="shared" si="16"/>
        <v>4353.9863397983163</v>
      </c>
      <c r="E134" s="131">
        <f t="shared" si="17"/>
        <v>19275.0873145851</v>
      </c>
      <c r="F134" s="131">
        <f t="shared" si="11"/>
        <v>23629.073654383417</v>
      </c>
      <c r="G134" s="130">
        <f t="shared" si="12"/>
        <v>1722319.4486047416</v>
      </c>
    </row>
    <row r="135" spans="1:7" x14ac:dyDescent="0.25">
      <c r="A135" s="128">
        <f t="shared" si="13"/>
        <v>49827</v>
      </c>
      <c r="B135" s="129">
        <f t="shared" si="14"/>
        <v>122</v>
      </c>
      <c r="C135" s="130">
        <f t="shared" si="15"/>
        <v>1722319.4486047416</v>
      </c>
      <c r="D135" s="131">
        <f t="shared" si="16"/>
        <v>4305.7986215118526</v>
      </c>
      <c r="E135" s="131">
        <f t="shared" si="17"/>
        <v>19323.275032871567</v>
      </c>
      <c r="F135" s="131">
        <f t="shared" si="11"/>
        <v>23629.073654383421</v>
      </c>
      <c r="G135" s="130">
        <f t="shared" si="12"/>
        <v>1702996.17357187</v>
      </c>
    </row>
    <row r="136" spans="1:7" x14ac:dyDescent="0.25">
      <c r="A136" s="128">
        <f t="shared" si="13"/>
        <v>49857</v>
      </c>
      <c r="B136" s="129">
        <f t="shared" si="14"/>
        <v>123</v>
      </c>
      <c r="C136" s="130">
        <f t="shared" si="15"/>
        <v>1702996.17357187</v>
      </c>
      <c r="D136" s="131">
        <f t="shared" si="16"/>
        <v>4257.4904339296745</v>
      </c>
      <c r="E136" s="131">
        <f t="shared" si="17"/>
        <v>19371.583220453744</v>
      </c>
      <c r="F136" s="131">
        <f t="shared" si="11"/>
        <v>23629.073654383417</v>
      </c>
      <c r="G136" s="130">
        <f t="shared" si="12"/>
        <v>1683624.5903514163</v>
      </c>
    </row>
    <row r="137" spans="1:7" x14ac:dyDescent="0.25">
      <c r="A137" s="128">
        <f t="shared" si="13"/>
        <v>49888</v>
      </c>
      <c r="B137" s="129">
        <f t="shared" si="14"/>
        <v>124</v>
      </c>
      <c r="C137" s="130">
        <f t="shared" si="15"/>
        <v>1683624.5903514163</v>
      </c>
      <c r="D137" s="131">
        <f t="shared" si="16"/>
        <v>4209.0614758785396</v>
      </c>
      <c r="E137" s="131">
        <f t="shared" si="17"/>
        <v>19420.012178504876</v>
      </c>
      <c r="F137" s="131">
        <f t="shared" si="11"/>
        <v>23629.073654383414</v>
      </c>
      <c r="G137" s="130">
        <f t="shared" si="12"/>
        <v>1664204.5781729114</v>
      </c>
    </row>
    <row r="138" spans="1:7" x14ac:dyDescent="0.25">
      <c r="A138" s="128">
        <f t="shared" si="13"/>
        <v>49919</v>
      </c>
      <c r="B138" s="129">
        <f t="shared" si="14"/>
        <v>125</v>
      </c>
      <c r="C138" s="130">
        <f t="shared" si="15"/>
        <v>1664204.5781729114</v>
      </c>
      <c r="D138" s="131">
        <f t="shared" si="16"/>
        <v>4160.5114454322775</v>
      </c>
      <c r="E138" s="131">
        <f t="shared" si="17"/>
        <v>19468.562208951138</v>
      </c>
      <c r="F138" s="131">
        <f t="shared" si="11"/>
        <v>23629.073654383414</v>
      </c>
      <c r="G138" s="130">
        <f t="shared" si="12"/>
        <v>1644736.0159639602</v>
      </c>
    </row>
    <row r="139" spans="1:7" x14ac:dyDescent="0.25">
      <c r="A139" s="128">
        <f t="shared" si="13"/>
        <v>49949</v>
      </c>
      <c r="B139" s="129">
        <f t="shared" si="14"/>
        <v>126</v>
      </c>
      <c r="C139" s="130">
        <f t="shared" si="15"/>
        <v>1644736.0159639602</v>
      </c>
      <c r="D139" s="131">
        <f t="shared" si="16"/>
        <v>4111.8400399099</v>
      </c>
      <c r="E139" s="131">
        <f t="shared" si="17"/>
        <v>19517.23361447352</v>
      </c>
      <c r="F139" s="131">
        <f t="shared" si="11"/>
        <v>23629.073654383421</v>
      </c>
      <c r="G139" s="130">
        <f t="shared" si="12"/>
        <v>1625218.7823494866</v>
      </c>
    </row>
    <row r="140" spans="1:7" x14ac:dyDescent="0.25">
      <c r="A140" s="128">
        <f t="shared" si="13"/>
        <v>49980</v>
      </c>
      <c r="B140" s="129">
        <f t="shared" si="14"/>
        <v>127</v>
      </c>
      <c r="C140" s="130">
        <f t="shared" si="15"/>
        <v>1625218.7823494866</v>
      </c>
      <c r="D140" s="131">
        <f t="shared" si="16"/>
        <v>4063.0469558737159</v>
      </c>
      <c r="E140" s="131">
        <f t="shared" si="17"/>
        <v>19566.026698509701</v>
      </c>
      <c r="F140" s="131">
        <f t="shared" si="11"/>
        <v>23629.073654383417</v>
      </c>
      <c r="G140" s="130">
        <f t="shared" si="12"/>
        <v>1605652.7556509769</v>
      </c>
    </row>
    <row r="141" spans="1:7" x14ac:dyDescent="0.25">
      <c r="A141" s="128">
        <f t="shared" si="13"/>
        <v>50010</v>
      </c>
      <c r="B141" s="129">
        <f t="shared" si="14"/>
        <v>128</v>
      </c>
      <c r="C141" s="130">
        <f t="shared" si="15"/>
        <v>1605652.7556509769</v>
      </c>
      <c r="D141" s="131">
        <f t="shared" si="16"/>
        <v>4014.1318891274418</v>
      </c>
      <c r="E141" s="131">
        <f t="shared" si="17"/>
        <v>19614.941765255979</v>
      </c>
      <c r="F141" s="131">
        <f t="shared" si="11"/>
        <v>23629.073654383421</v>
      </c>
      <c r="G141" s="130">
        <f t="shared" si="12"/>
        <v>1586037.8138857209</v>
      </c>
    </row>
    <row r="142" spans="1:7" x14ac:dyDescent="0.25">
      <c r="A142" s="128">
        <f t="shared" si="13"/>
        <v>50041</v>
      </c>
      <c r="B142" s="129">
        <f t="shared" si="14"/>
        <v>129</v>
      </c>
      <c r="C142" s="130">
        <f t="shared" si="15"/>
        <v>1586037.8138857209</v>
      </c>
      <c r="D142" s="131">
        <f t="shared" si="16"/>
        <v>3965.0945347143011</v>
      </c>
      <c r="E142" s="131">
        <f t="shared" si="17"/>
        <v>19663.979119669115</v>
      </c>
      <c r="F142" s="131">
        <f t="shared" si="11"/>
        <v>23629.073654383417</v>
      </c>
      <c r="G142" s="130">
        <f t="shared" si="12"/>
        <v>1566373.8347660517</v>
      </c>
    </row>
    <row r="143" spans="1:7" x14ac:dyDescent="0.25">
      <c r="A143" s="128">
        <f t="shared" si="13"/>
        <v>50072</v>
      </c>
      <c r="B143" s="129">
        <f t="shared" si="14"/>
        <v>130</v>
      </c>
      <c r="C143" s="130">
        <f t="shared" si="15"/>
        <v>1566373.8347660517</v>
      </c>
      <c r="D143" s="131">
        <f t="shared" ref="D143:D174" si="18">IF(B143="","",IPMT($E$10/12,B143-1,$E$7-1,-$C$15,$E$9,0))</f>
        <v>3915.9345869151293</v>
      </c>
      <c r="E143" s="131">
        <f t="shared" ref="E143:E174" si="19">IF(B143="","",PPMT($E$10/12,B143-1,$E$7-1,-$C$15,$E$9,0))</f>
        <v>19713.139067468288</v>
      </c>
      <c r="F143" s="131">
        <f t="shared" ref="F143:F206" si="20">IF(B143="","",SUM(D143:E143))</f>
        <v>23629.073654383417</v>
      </c>
      <c r="G143" s="130">
        <f t="shared" ref="G143:G206" si="21">IF(B143="","",SUM(C143)-SUM(E143))</f>
        <v>1546660.6956985835</v>
      </c>
    </row>
    <row r="144" spans="1:7" x14ac:dyDescent="0.25">
      <c r="A144" s="128">
        <f t="shared" ref="A144:A207" si="22">IF(B144="","",EDATE(A143,1))</f>
        <v>50100</v>
      </c>
      <c r="B144" s="129">
        <f t="shared" ref="B144:B207" si="23">IF(B143="","",IF(SUM(B143)+1&lt;=$E$7,SUM(B143)+1,""))</f>
        <v>131</v>
      </c>
      <c r="C144" s="130">
        <f t="shared" ref="C144:C207" si="24">IF(B144="","",G143)</f>
        <v>1546660.6956985835</v>
      </c>
      <c r="D144" s="131">
        <f t="shared" si="18"/>
        <v>3866.6517392464589</v>
      </c>
      <c r="E144" s="131">
        <f t="shared" si="19"/>
        <v>19762.421915136962</v>
      </c>
      <c r="F144" s="131">
        <f t="shared" si="20"/>
        <v>23629.073654383421</v>
      </c>
      <c r="G144" s="130">
        <f t="shared" si="21"/>
        <v>1526898.2737834465</v>
      </c>
    </row>
    <row r="145" spans="1:7" x14ac:dyDescent="0.25">
      <c r="A145" s="128">
        <f t="shared" si="22"/>
        <v>50131</v>
      </c>
      <c r="B145" s="129">
        <f t="shared" si="23"/>
        <v>132</v>
      </c>
      <c r="C145" s="130">
        <f t="shared" si="24"/>
        <v>1526898.2737834465</v>
      </c>
      <c r="D145" s="131">
        <f t="shared" si="18"/>
        <v>3817.2456844586159</v>
      </c>
      <c r="E145" s="131">
        <f t="shared" si="19"/>
        <v>19811.827969924801</v>
      </c>
      <c r="F145" s="131">
        <f t="shared" si="20"/>
        <v>23629.073654383417</v>
      </c>
      <c r="G145" s="130">
        <f t="shared" si="21"/>
        <v>1507086.4458135217</v>
      </c>
    </row>
    <row r="146" spans="1:7" x14ac:dyDescent="0.25">
      <c r="A146" s="128">
        <f t="shared" si="22"/>
        <v>50161</v>
      </c>
      <c r="B146" s="129">
        <f t="shared" si="23"/>
        <v>133</v>
      </c>
      <c r="C146" s="130">
        <f t="shared" si="24"/>
        <v>1507086.4458135217</v>
      </c>
      <c r="D146" s="131">
        <f t="shared" si="18"/>
        <v>3767.7161145338032</v>
      </c>
      <c r="E146" s="131">
        <f t="shared" si="19"/>
        <v>19861.357539849614</v>
      </c>
      <c r="F146" s="131">
        <f t="shared" si="20"/>
        <v>23629.073654383417</v>
      </c>
      <c r="G146" s="130">
        <f t="shared" si="21"/>
        <v>1487225.0882736722</v>
      </c>
    </row>
    <row r="147" spans="1:7" x14ac:dyDescent="0.25">
      <c r="A147" s="128">
        <f t="shared" si="22"/>
        <v>50192</v>
      </c>
      <c r="B147" s="129">
        <f t="shared" si="23"/>
        <v>134</v>
      </c>
      <c r="C147" s="130">
        <f t="shared" si="24"/>
        <v>1487225.0882736722</v>
      </c>
      <c r="D147" s="131">
        <f t="shared" si="18"/>
        <v>3718.06272068418</v>
      </c>
      <c r="E147" s="131">
        <f t="shared" si="19"/>
        <v>19911.010933699239</v>
      </c>
      <c r="F147" s="131">
        <f t="shared" si="20"/>
        <v>23629.073654383421</v>
      </c>
      <c r="G147" s="130">
        <f t="shared" si="21"/>
        <v>1467314.0773399728</v>
      </c>
    </row>
    <row r="148" spans="1:7" x14ac:dyDescent="0.25">
      <c r="A148" s="128">
        <f t="shared" si="22"/>
        <v>50222</v>
      </c>
      <c r="B148" s="129">
        <f t="shared" si="23"/>
        <v>135</v>
      </c>
      <c r="C148" s="130">
        <f t="shared" si="24"/>
        <v>1467314.0773399728</v>
      </c>
      <c r="D148" s="131">
        <f t="shared" si="18"/>
        <v>3668.285193349931</v>
      </c>
      <c r="E148" s="131">
        <f t="shared" si="19"/>
        <v>19960.788461033484</v>
      </c>
      <c r="F148" s="131">
        <f t="shared" si="20"/>
        <v>23629.073654383414</v>
      </c>
      <c r="G148" s="130">
        <f t="shared" si="21"/>
        <v>1447353.2888789393</v>
      </c>
    </row>
    <row r="149" spans="1:7" x14ac:dyDescent="0.25">
      <c r="A149" s="128">
        <f t="shared" si="22"/>
        <v>50253</v>
      </c>
      <c r="B149" s="129">
        <f t="shared" si="23"/>
        <v>136</v>
      </c>
      <c r="C149" s="130">
        <f t="shared" si="24"/>
        <v>1447353.2888789393</v>
      </c>
      <c r="D149" s="131">
        <f t="shared" si="18"/>
        <v>3618.383222197348</v>
      </c>
      <c r="E149" s="131">
        <f t="shared" si="19"/>
        <v>20010.690432186067</v>
      </c>
      <c r="F149" s="131">
        <f t="shared" si="20"/>
        <v>23629.073654383414</v>
      </c>
      <c r="G149" s="130">
        <f t="shared" si="21"/>
        <v>1427342.5984467533</v>
      </c>
    </row>
    <row r="150" spans="1:7" x14ac:dyDescent="0.25">
      <c r="A150" s="128">
        <f t="shared" si="22"/>
        <v>50284</v>
      </c>
      <c r="B150" s="129">
        <f t="shared" si="23"/>
        <v>137</v>
      </c>
      <c r="C150" s="130">
        <f t="shared" si="24"/>
        <v>1427342.5984467533</v>
      </c>
      <c r="D150" s="131">
        <f t="shared" si="18"/>
        <v>3568.3564961168836</v>
      </c>
      <c r="E150" s="131">
        <f t="shared" si="19"/>
        <v>20060.717158266536</v>
      </c>
      <c r="F150" s="131">
        <f t="shared" si="20"/>
        <v>23629.073654383421</v>
      </c>
      <c r="G150" s="130">
        <f t="shared" si="21"/>
        <v>1407281.8812884868</v>
      </c>
    </row>
    <row r="151" spans="1:7" x14ac:dyDescent="0.25">
      <c r="A151" s="128">
        <f t="shared" si="22"/>
        <v>50314</v>
      </c>
      <c r="B151" s="129">
        <f t="shared" si="23"/>
        <v>138</v>
      </c>
      <c r="C151" s="130">
        <f t="shared" si="24"/>
        <v>1407281.8812884868</v>
      </c>
      <c r="D151" s="131">
        <f t="shared" si="18"/>
        <v>3518.2047032212163</v>
      </c>
      <c r="E151" s="131">
        <f t="shared" si="19"/>
        <v>20110.868951162203</v>
      </c>
      <c r="F151" s="131">
        <f t="shared" si="20"/>
        <v>23629.073654383421</v>
      </c>
      <c r="G151" s="130">
        <f t="shared" si="21"/>
        <v>1387171.0123373247</v>
      </c>
    </row>
    <row r="152" spans="1:7" x14ac:dyDescent="0.25">
      <c r="A152" s="128">
        <f t="shared" si="22"/>
        <v>50345</v>
      </c>
      <c r="B152" s="129">
        <f t="shared" si="23"/>
        <v>139</v>
      </c>
      <c r="C152" s="130">
        <f t="shared" si="24"/>
        <v>1387171.0123373247</v>
      </c>
      <c r="D152" s="131">
        <f t="shared" si="18"/>
        <v>3467.9275308433107</v>
      </c>
      <c r="E152" s="131">
        <f t="shared" si="19"/>
        <v>20161.146123540108</v>
      </c>
      <c r="F152" s="131">
        <f t="shared" si="20"/>
        <v>23629.073654383417</v>
      </c>
      <c r="G152" s="130">
        <f t="shared" si="21"/>
        <v>1367009.8662137846</v>
      </c>
    </row>
    <row r="153" spans="1:7" x14ac:dyDescent="0.25">
      <c r="A153" s="128">
        <f t="shared" si="22"/>
        <v>50375</v>
      </c>
      <c r="B153" s="129">
        <f t="shared" si="23"/>
        <v>140</v>
      </c>
      <c r="C153" s="130">
        <f t="shared" si="24"/>
        <v>1367009.8662137846</v>
      </c>
      <c r="D153" s="131">
        <f t="shared" si="18"/>
        <v>3417.5246655344604</v>
      </c>
      <c r="E153" s="131">
        <f t="shared" si="19"/>
        <v>20211.548988848954</v>
      </c>
      <c r="F153" s="131">
        <f t="shared" si="20"/>
        <v>23629.073654383414</v>
      </c>
      <c r="G153" s="130">
        <f t="shared" si="21"/>
        <v>1346798.3172249356</v>
      </c>
    </row>
    <row r="154" spans="1:7" x14ac:dyDescent="0.25">
      <c r="A154" s="128">
        <f t="shared" si="22"/>
        <v>50406</v>
      </c>
      <c r="B154" s="129">
        <f t="shared" si="23"/>
        <v>141</v>
      </c>
      <c r="C154" s="130">
        <f t="shared" si="24"/>
        <v>1346798.3172249356</v>
      </c>
      <c r="D154" s="131">
        <f t="shared" si="18"/>
        <v>3366.9957930623382</v>
      </c>
      <c r="E154" s="131">
        <f t="shared" si="19"/>
        <v>20262.077861321079</v>
      </c>
      <c r="F154" s="131">
        <f t="shared" si="20"/>
        <v>23629.073654383417</v>
      </c>
      <c r="G154" s="130">
        <f t="shared" si="21"/>
        <v>1326536.2393636145</v>
      </c>
    </row>
    <row r="155" spans="1:7" x14ac:dyDescent="0.25">
      <c r="A155" s="128">
        <f t="shared" si="22"/>
        <v>50437</v>
      </c>
      <c r="B155" s="129">
        <f t="shared" si="23"/>
        <v>142</v>
      </c>
      <c r="C155" s="130">
        <f t="shared" si="24"/>
        <v>1326536.2393636145</v>
      </c>
      <c r="D155" s="131">
        <f t="shared" si="18"/>
        <v>3316.3405984090355</v>
      </c>
      <c r="E155" s="131">
        <f t="shared" si="19"/>
        <v>20312.733055974382</v>
      </c>
      <c r="F155" s="131">
        <f t="shared" si="20"/>
        <v>23629.073654383417</v>
      </c>
      <c r="G155" s="130">
        <f t="shared" si="21"/>
        <v>1306223.5063076401</v>
      </c>
    </row>
    <row r="156" spans="1:7" x14ac:dyDescent="0.25">
      <c r="A156" s="128">
        <f t="shared" si="22"/>
        <v>50465</v>
      </c>
      <c r="B156" s="129">
        <f t="shared" si="23"/>
        <v>143</v>
      </c>
      <c r="C156" s="130">
        <f t="shared" si="24"/>
        <v>1306223.5063076401</v>
      </c>
      <c r="D156" s="131">
        <f t="shared" si="18"/>
        <v>3265.5587657690999</v>
      </c>
      <c r="E156" s="131">
        <f t="shared" si="19"/>
        <v>20363.514888614318</v>
      </c>
      <c r="F156" s="131">
        <f t="shared" si="20"/>
        <v>23629.073654383417</v>
      </c>
      <c r="G156" s="130">
        <f t="shared" si="21"/>
        <v>1285859.9914190257</v>
      </c>
    </row>
    <row r="157" spans="1:7" x14ac:dyDescent="0.25">
      <c r="A157" s="128">
        <f t="shared" si="22"/>
        <v>50496</v>
      </c>
      <c r="B157" s="129">
        <f t="shared" si="23"/>
        <v>144</v>
      </c>
      <c r="C157" s="130">
        <f t="shared" si="24"/>
        <v>1285859.9914190257</v>
      </c>
      <c r="D157" s="131">
        <f t="shared" si="18"/>
        <v>3214.6499785475644</v>
      </c>
      <c r="E157" s="131">
        <f t="shared" si="19"/>
        <v>20414.423675835857</v>
      </c>
      <c r="F157" s="131">
        <f t="shared" si="20"/>
        <v>23629.073654383421</v>
      </c>
      <c r="G157" s="130">
        <f t="shared" si="21"/>
        <v>1265445.5677431899</v>
      </c>
    </row>
    <row r="158" spans="1:7" x14ac:dyDescent="0.25">
      <c r="A158" s="128">
        <f t="shared" si="22"/>
        <v>50526</v>
      </c>
      <c r="B158" s="129">
        <f t="shared" si="23"/>
        <v>145</v>
      </c>
      <c r="C158" s="130">
        <f t="shared" si="24"/>
        <v>1265445.5677431899</v>
      </c>
      <c r="D158" s="131">
        <f t="shared" si="18"/>
        <v>3163.6139193579743</v>
      </c>
      <c r="E158" s="131">
        <f t="shared" si="19"/>
        <v>20465.459735025444</v>
      </c>
      <c r="F158" s="131">
        <f t="shared" si="20"/>
        <v>23629.073654383417</v>
      </c>
      <c r="G158" s="130">
        <f t="shared" si="21"/>
        <v>1244980.1080081644</v>
      </c>
    </row>
    <row r="159" spans="1:7" x14ac:dyDescent="0.25">
      <c r="A159" s="128">
        <f t="shared" si="22"/>
        <v>50557</v>
      </c>
      <c r="B159" s="129">
        <f t="shared" si="23"/>
        <v>146</v>
      </c>
      <c r="C159" s="130">
        <f t="shared" si="24"/>
        <v>1244980.1080081644</v>
      </c>
      <c r="D159" s="131">
        <f t="shared" si="18"/>
        <v>3112.4502700204107</v>
      </c>
      <c r="E159" s="131">
        <f t="shared" si="19"/>
        <v>20516.623384363011</v>
      </c>
      <c r="F159" s="131">
        <f t="shared" si="20"/>
        <v>23629.073654383421</v>
      </c>
      <c r="G159" s="130">
        <f t="shared" si="21"/>
        <v>1224463.4846238014</v>
      </c>
    </row>
    <row r="160" spans="1:7" x14ac:dyDescent="0.25">
      <c r="A160" s="128">
        <f t="shared" si="22"/>
        <v>50587</v>
      </c>
      <c r="B160" s="129">
        <f t="shared" si="23"/>
        <v>147</v>
      </c>
      <c r="C160" s="130">
        <f t="shared" si="24"/>
        <v>1224463.4846238014</v>
      </c>
      <c r="D160" s="131">
        <f t="shared" si="18"/>
        <v>3061.158711559503</v>
      </c>
      <c r="E160" s="131">
        <f t="shared" si="19"/>
        <v>20567.914942823914</v>
      </c>
      <c r="F160" s="131">
        <f t="shared" si="20"/>
        <v>23629.073654383417</v>
      </c>
      <c r="G160" s="130">
        <f t="shared" si="21"/>
        <v>1203895.5696809776</v>
      </c>
    </row>
    <row r="161" spans="1:7" x14ac:dyDescent="0.25">
      <c r="A161" s="128">
        <f t="shared" si="22"/>
        <v>50618</v>
      </c>
      <c r="B161" s="129">
        <f t="shared" si="23"/>
        <v>148</v>
      </c>
      <c r="C161" s="130">
        <f t="shared" si="24"/>
        <v>1203895.5696809776</v>
      </c>
      <c r="D161" s="131">
        <f t="shared" si="18"/>
        <v>3009.7389242024428</v>
      </c>
      <c r="E161" s="131">
        <f t="shared" si="19"/>
        <v>20619.334730180974</v>
      </c>
      <c r="F161" s="131">
        <f t="shared" si="20"/>
        <v>23629.073654383417</v>
      </c>
      <c r="G161" s="130">
        <f t="shared" si="21"/>
        <v>1183276.2349507967</v>
      </c>
    </row>
    <row r="162" spans="1:7" x14ac:dyDescent="0.25">
      <c r="A162" s="128">
        <f t="shared" si="22"/>
        <v>50649</v>
      </c>
      <c r="B162" s="129">
        <f t="shared" si="23"/>
        <v>149</v>
      </c>
      <c r="C162" s="130">
        <f t="shared" si="24"/>
        <v>1183276.2349507967</v>
      </c>
      <c r="D162" s="131">
        <f t="shared" si="18"/>
        <v>2958.1905873769911</v>
      </c>
      <c r="E162" s="131">
        <f t="shared" si="19"/>
        <v>20670.883067006427</v>
      </c>
      <c r="F162" s="131">
        <f t="shared" si="20"/>
        <v>23629.073654383417</v>
      </c>
      <c r="G162" s="130">
        <f t="shared" si="21"/>
        <v>1162605.3518837902</v>
      </c>
    </row>
    <row r="163" spans="1:7" x14ac:dyDescent="0.25">
      <c r="A163" s="128">
        <f t="shared" si="22"/>
        <v>50679</v>
      </c>
      <c r="B163" s="129">
        <f t="shared" si="23"/>
        <v>150</v>
      </c>
      <c r="C163" s="130">
        <f t="shared" si="24"/>
        <v>1162605.3518837902</v>
      </c>
      <c r="D163" s="131">
        <f t="shared" si="18"/>
        <v>2906.513379709475</v>
      </c>
      <c r="E163" s="131">
        <f t="shared" si="19"/>
        <v>20722.560274673942</v>
      </c>
      <c r="F163" s="131">
        <f t="shared" si="20"/>
        <v>23629.073654383417</v>
      </c>
      <c r="G163" s="130">
        <f t="shared" si="21"/>
        <v>1141882.7916091164</v>
      </c>
    </row>
    <row r="164" spans="1:7" x14ac:dyDescent="0.25">
      <c r="A164" s="128">
        <f t="shared" si="22"/>
        <v>50710</v>
      </c>
      <c r="B164" s="129">
        <f t="shared" si="23"/>
        <v>151</v>
      </c>
      <c r="C164" s="130">
        <f t="shared" si="24"/>
        <v>1141882.7916091164</v>
      </c>
      <c r="D164" s="131">
        <f t="shared" si="18"/>
        <v>2854.7069790227897</v>
      </c>
      <c r="E164" s="131">
        <f t="shared" si="19"/>
        <v>20774.366675360627</v>
      </c>
      <c r="F164" s="131">
        <f t="shared" si="20"/>
        <v>23629.073654383417</v>
      </c>
      <c r="G164" s="130">
        <f t="shared" si="21"/>
        <v>1121108.4249337558</v>
      </c>
    </row>
    <row r="165" spans="1:7" x14ac:dyDescent="0.25">
      <c r="A165" s="128">
        <f t="shared" si="22"/>
        <v>50740</v>
      </c>
      <c r="B165" s="129">
        <f t="shared" si="23"/>
        <v>152</v>
      </c>
      <c r="C165" s="130">
        <f t="shared" si="24"/>
        <v>1121108.4249337558</v>
      </c>
      <c r="D165" s="131">
        <f t="shared" si="18"/>
        <v>2802.7710623343883</v>
      </c>
      <c r="E165" s="131">
        <f t="shared" si="19"/>
        <v>20826.302592049029</v>
      </c>
      <c r="F165" s="131">
        <f t="shared" si="20"/>
        <v>23629.073654383417</v>
      </c>
      <c r="G165" s="130">
        <f t="shared" si="21"/>
        <v>1100282.1223417067</v>
      </c>
    </row>
    <row r="166" spans="1:7" x14ac:dyDescent="0.25">
      <c r="A166" s="128">
        <f t="shared" si="22"/>
        <v>50771</v>
      </c>
      <c r="B166" s="129">
        <f t="shared" si="23"/>
        <v>153</v>
      </c>
      <c r="C166" s="130">
        <f t="shared" si="24"/>
        <v>1100282.1223417067</v>
      </c>
      <c r="D166" s="131">
        <f t="shared" si="18"/>
        <v>2750.705305854266</v>
      </c>
      <c r="E166" s="131">
        <f t="shared" si="19"/>
        <v>20878.368348529151</v>
      </c>
      <c r="F166" s="131">
        <f t="shared" si="20"/>
        <v>23629.073654383417</v>
      </c>
      <c r="G166" s="130">
        <f t="shared" si="21"/>
        <v>1079403.7539931776</v>
      </c>
    </row>
    <row r="167" spans="1:7" x14ac:dyDescent="0.25">
      <c r="A167" s="128">
        <f t="shared" si="22"/>
        <v>50802</v>
      </c>
      <c r="B167" s="129">
        <f t="shared" si="23"/>
        <v>154</v>
      </c>
      <c r="C167" s="130">
        <f t="shared" si="24"/>
        <v>1079403.7539931776</v>
      </c>
      <c r="D167" s="131">
        <f t="shared" si="18"/>
        <v>2698.5093849829427</v>
      </c>
      <c r="E167" s="131">
        <f t="shared" si="19"/>
        <v>20930.564269400475</v>
      </c>
      <c r="F167" s="131">
        <f t="shared" si="20"/>
        <v>23629.073654383417</v>
      </c>
      <c r="G167" s="130">
        <f t="shared" si="21"/>
        <v>1058473.1897237771</v>
      </c>
    </row>
    <row r="168" spans="1:7" x14ac:dyDescent="0.25">
      <c r="A168" s="128">
        <f t="shared" si="22"/>
        <v>50830</v>
      </c>
      <c r="B168" s="129">
        <f t="shared" si="23"/>
        <v>155</v>
      </c>
      <c r="C168" s="130">
        <f t="shared" si="24"/>
        <v>1058473.1897237771</v>
      </c>
      <c r="D168" s="131">
        <f t="shared" si="18"/>
        <v>2646.1829743094418</v>
      </c>
      <c r="E168" s="131">
        <f t="shared" si="19"/>
        <v>20982.890680073975</v>
      </c>
      <c r="F168" s="131">
        <f t="shared" si="20"/>
        <v>23629.073654383417</v>
      </c>
      <c r="G168" s="130">
        <f t="shared" si="21"/>
        <v>1037490.2990437031</v>
      </c>
    </row>
    <row r="169" spans="1:7" x14ac:dyDescent="0.25">
      <c r="A169" s="128">
        <f t="shared" si="22"/>
        <v>50861</v>
      </c>
      <c r="B169" s="129">
        <f t="shared" si="23"/>
        <v>156</v>
      </c>
      <c r="C169" s="130">
        <f t="shared" si="24"/>
        <v>1037490.2990437031</v>
      </c>
      <c r="D169" s="131">
        <f t="shared" si="18"/>
        <v>2593.7257476092568</v>
      </c>
      <c r="E169" s="131">
        <f t="shared" si="19"/>
        <v>21035.347906774161</v>
      </c>
      <c r="F169" s="131">
        <f t="shared" si="20"/>
        <v>23629.073654383417</v>
      </c>
      <c r="G169" s="130">
        <f t="shared" si="21"/>
        <v>1016454.951136929</v>
      </c>
    </row>
    <row r="170" spans="1:7" x14ac:dyDescent="0.25">
      <c r="A170" s="128">
        <f t="shared" si="22"/>
        <v>50891</v>
      </c>
      <c r="B170" s="129">
        <f t="shared" si="23"/>
        <v>157</v>
      </c>
      <c r="C170" s="130">
        <f t="shared" si="24"/>
        <v>1016454.951136929</v>
      </c>
      <c r="D170" s="131">
        <f t="shared" si="18"/>
        <v>2541.1373778423213</v>
      </c>
      <c r="E170" s="131">
        <f t="shared" si="19"/>
        <v>21087.936276541095</v>
      </c>
      <c r="F170" s="131">
        <f t="shared" si="20"/>
        <v>23629.073654383417</v>
      </c>
      <c r="G170" s="130">
        <f t="shared" si="21"/>
        <v>995367.01486038789</v>
      </c>
    </row>
    <row r="171" spans="1:7" x14ac:dyDescent="0.25">
      <c r="A171" s="128">
        <f t="shared" si="22"/>
        <v>50922</v>
      </c>
      <c r="B171" s="129">
        <f t="shared" si="23"/>
        <v>158</v>
      </c>
      <c r="C171" s="130">
        <f t="shared" si="24"/>
        <v>995367.01486038789</v>
      </c>
      <c r="D171" s="131">
        <f t="shared" si="18"/>
        <v>2488.4175371509687</v>
      </c>
      <c r="E171" s="131">
        <f t="shared" si="19"/>
        <v>21140.656117232447</v>
      </c>
      <c r="F171" s="131">
        <f t="shared" si="20"/>
        <v>23629.073654383417</v>
      </c>
      <c r="G171" s="130">
        <f t="shared" si="21"/>
        <v>974226.35874315549</v>
      </c>
    </row>
    <row r="172" spans="1:7" x14ac:dyDescent="0.25">
      <c r="A172" s="128">
        <f t="shared" si="22"/>
        <v>50952</v>
      </c>
      <c r="B172" s="129">
        <f t="shared" si="23"/>
        <v>159</v>
      </c>
      <c r="C172" s="130">
        <f t="shared" si="24"/>
        <v>974226.35874315549</v>
      </c>
      <c r="D172" s="131">
        <f t="shared" si="18"/>
        <v>2435.5658968578878</v>
      </c>
      <c r="E172" s="131">
        <f t="shared" si="19"/>
        <v>21193.507757525527</v>
      </c>
      <c r="F172" s="131">
        <f t="shared" si="20"/>
        <v>23629.073654383414</v>
      </c>
      <c r="G172" s="130">
        <f t="shared" si="21"/>
        <v>953032.85098562995</v>
      </c>
    </row>
    <row r="173" spans="1:7" x14ac:dyDescent="0.25">
      <c r="A173" s="128">
        <f t="shared" si="22"/>
        <v>50983</v>
      </c>
      <c r="B173" s="129">
        <f t="shared" si="23"/>
        <v>160</v>
      </c>
      <c r="C173" s="130">
        <f t="shared" si="24"/>
        <v>953032.85098562995</v>
      </c>
      <c r="D173" s="131">
        <f t="shared" si="18"/>
        <v>2382.5821274640734</v>
      </c>
      <c r="E173" s="131">
        <f t="shared" si="19"/>
        <v>21246.491526919344</v>
      </c>
      <c r="F173" s="131">
        <f t="shared" si="20"/>
        <v>23629.073654383417</v>
      </c>
      <c r="G173" s="130">
        <f t="shared" si="21"/>
        <v>931786.35945871065</v>
      </c>
    </row>
    <row r="174" spans="1:7" x14ac:dyDescent="0.25">
      <c r="A174" s="128">
        <f t="shared" si="22"/>
        <v>51014</v>
      </c>
      <c r="B174" s="129">
        <f t="shared" si="23"/>
        <v>161</v>
      </c>
      <c r="C174" s="130">
        <f t="shared" si="24"/>
        <v>931786.35945871065</v>
      </c>
      <c r="D174" s="131">
        <f t="shared" si="18"/>
        <v>2329.4658986467753</v>
      </c>
      <c r="E174" s="131">
        <f t="shared" si="19"/>
        <v>21299.607755736644</v>
      </c>
      <c r="F174" s="131">
        <f t="shared" si="20"/>
        <v>23629.073654383421</v>
      </c>
      <c r="G174" s="130">
        <f t="shared" si="21"/>
        <v>910486.75170297397</v>
      </c>
    </row>
    <row r="175" spans="1:7" x14ac:dyDescent="0.25">
      <c r="A175" s="128">
        <f t="shared" si="22"/>
        <v>51044</v>
      </c>
      <c r="B175" s="129">
        <f t="shared" si="23"/>
        <v>162</v>
      </c>
      <c r="C175" s="130">
        <f t="shared" si="24"/>
        <v>910486.75170297397</v>
      </c>
      <c r="D175" s="131">
        <f t="shared" ref="D175:D201" si="25">IF(B175="","",IPMT($E$10/12,B175-1,$E$7-1,-$C$15,$E$9,0))</f>
        <v>2276.2168792574334</v>
      </c>
      <c r="E175" s="131">
        <f t="shared" ref="E175:E202" si="26">IF(B175="","",PPMT($E$10/12,B175-1,$E$7-1,-$C$15,$E$9,0))</f>
        <v>21352.856775125983</v>
      </c>
      <c r="F175" s="131">
        <f t="shared" si="20"/>
        <v>23629.073654383417</v>
      </c>
      <c r="G175" s="130">
        <f t="shared" si="21"/>
        <v>889133.89492784801</v>
      </c>
    </row>
    <row r="176" spans="1:7" x14ac:dyDescent="0.25">
      <c r="A176" s="128">
        <f t="shared" si="22"/>
        <v>51075</v>
      </c>
      <c r="B176" s="129">
        <f t="shared" si="23"/>
        <v>163</v>
      </c>
      <c r="C176" s="130">
        <f t="shared" si="24"/>
        <v>889133.89492784801</v>
      </c>
      <c r="D176" s="131">
        <f t="shared" si="25"/>
        <v>2222.8347373196189</v>
      </c>
      <c r="E176" s="131">
        <f t="shared" si="26"/>
        <v>21406.238917063802</v>
      </c>
      <c r="F176" s="131">
        <f t="shared" si="20"/>
        <v>23629.073654383421</v>
      </c>
      <c r="G176" s="130">
        <f t="shared" si="21"/>
        <v>867727.65601078421</v>
      </c>
    </row>
    <row r="177" spans="1:7" x14ac:dyDescent="0.25">
      <c r="A177" s="128">
        <f t="shared" si="22"/>
        <v>51105</v>
      </c>
      <c r="B177" s="129">
        <f t="shared" si="23"/>
        <v>164</v>
      </c>
      <c r="C177" s="130">
        <f t="shared" si="24"/>
        <v>867727.65601078421</v>
      </c>
      <c r="D177" s="131">
        <f t="shared" si="25"/>
        <v>2169.3191400269593</v>
      </c>
      <c r="E177" s="131">
        <f t="shared" si="26"/>
        <v>21459.754514356457</v>
      </c>
      <c r="F177" s="131">
        <f t="shared" si="20"/>
        <v>23629.073654383417</v>
      </c>
      <c r="G177" s="130">
        <f t="shared" si="21"/>
        <v>846267.90149642772</v>
      </c>
    </row>
    <row r="178" spans="1:7" x14ac:dyDescent="0.25">
      <c r="A178" s="128">
        <f t="shared" si="22"/>
        <v>51136</v>
      </c>
      <c r="B178" s="129">
        <f t="shared" si="23"/>
        <v>165</v>
      </c>
      <c r="C178" s="130">
        <f t="shared" si="24"/>
        <v>846267.90149642772</v>
      </c>
      <c r="D178" s="131">
        <f t="shared" si="25"/>
        <v>2115.6697537410682</v>
      </c>
      <c r="E178" s="131">
        <f t="shared" si="26"/>
        <v>21513.403900642348</v>
      </c>
      <c r="F178" s="131">
        <f t="shared" si="20"/>
        <v>23629.073654383417</v>
      </c>
      <c r="G178" s="130">
        <f t="shared" si="21"/>
        <v>824754.49759578542</v>
      </c>
    </row>
    <row r="179" spans="1:7" x14ac:dyDescent="0.25">
      <c r="A179" s="128">
        <f t="shared" si="22"/>
        <v>51167</v>
      </c>
      <c r="B179" s="129">
        <f t="shared" si="23"/>
        <v>166</v>
      </c>
      <c r="C179" s="130">
        <f t="shared" si="24"/>
        <v>824754.49759578542</v>
      </c>
      <c r="D179" s="131">
        <f t="shared" si="25"/>
        <v>2061.8862439894619</v>
      </c>
      <c r="E179" s="131">
        <f t="shared" si="26"/>
        <v>21567.187410393955</v>
      </c>
      <c r="F179" s="131">
        <f t="shared" si="20"/>
        <v>23629.073654383417</v>
      </c>
      <c r="G179" s="130">
        <f t="shared" si="21"/>
        <v>803187.31018539146</v>
      </c>
    </row>
    <row r="180" spans="1:7" x14ac:dyDescent="0.25">
      <c r="A180" s="128">
        <f t="shared" si="22"/>
        <v>51196</v>
      </c>
      <c r="B180" s="129">
        <f t="shared" si="23"/>
        <v>167</v>
      </c>
      <c r="C180" s="130">
        <f t="shared" si="24"/>
        <v>803187.31018539146</v>
      </c>
      <c r="D180" s="131">
        <f t="shared" si="25"/>
        <v>2007.9682754634775</v>
      </c>
      <c r="E180" s="131">
        <f t="shared" si="26"/>
        <v>21621.10537891994</v>
      </c>
      <c r="F180" s="131">
        <f t="shared" si="20"/>
        <v>23629.073654383417</v>
      </c>
      <c r="G180" s="130">
        <f t="shared" si="21"/>
        <v>781566.20480647148</v>
      </c>
    </row>
    <row r="181" spans="1:7" x14ac:dyDescent="0.25">
      <c r="A181" s="128">
        <f t="shared" si="22"/>
        <v>51227</v>
      </c>
      <c r="B181" s="129">
        <f t="shared" si="23"/>
        <v>168</v>
      </c>
      <c r="C181" s="130">
        <f t="shared" si="24"/>
        <v>781566.20480647148</v>
      </c>
      <c r="D181" s="131">
        <f t="shared" si="25"/>
        <v>1953.9155120161777</v>
      </c>
      <c r="E181" s="131">
        <f t="shared" si="26"/>
        <v>21675.15814236724</v>
      </c>
      <c r="F181" s="131">
        <f t="shared" si="20"/>
        <v>23629.073654383417</v>
      </c>
      <c r="G181" s="130">
        <f t="shared" si="21"/>
        <v>759891.04666410421</v>
      </c>
    </row>
    <row r="182" spans="1:7" x14ac:dyDescent="0.25">
      <c r="A182" s="128">
        <f t="shared" si="22"/>
        <v>51257</v>
      </c>
      <c r="B182" s="129">
        <f t="shared" si="23"/>
        <v>169</v>
      </c>
      <c r="C182" s="130">
        <f t="shared" si="24"/>
        <v>759891.04666410421</v>
      </c>
      <c r="D182" s="131">
        <f t="shared" si="25"/>
        <v>1899.7276166602594</v>
      </c>
      <c r="E182" s="131">
        <f t="shared" si="26"/>
        <v>21729.346037723157</v>
      </c>
      <c r="F182" s="131">
        <f t="shared" si="20"/>
        <v>23629.073654383417</v>
      </c>
      <c r="G182" s="130">
        <f t="shared" si="21"/>
        <v>738161.70062638109</v>
      </c>
    </row>
    <row r="183" spans="1:7" x14ac:dyDescent="0.25">
      <c r="A183" s="128">
        <f t="shared" si="22"/>
        <v>51288</v>
      </c>
      <c r="B183" s="129">
        <f t="shared" si="23"/>
        <v>170</v>
      </c>
      <c r="C183" s="130">
        <f t="shared" si="24"/>
        <v>738161.70062638109</v>
      </c>
      <c r="D183" s="131">
        <f t="shared" si="25"/>
        <v>1845.4042515659512</v>
      </c>
      <c r="E183" s="131">
        <f t="shared" si="26"/>
        <v>21783.669402817464</v>
      </c>
      <c r="F183" s="131">
        <f t="shared" si="20"/>
        <v>23629.073654383414</v>
      </c>
      <c r="G183" s="130">
        <f t="shared" si="21"/>
        <v>716378.03122356359</v>
      </c>
    </row>
    <row r="184" spans="1:7" x14ac:dyDescent="0.25">
      <c r="A184" s="128">
        <f t="shared" si="22"/>
        <v>51318</v>
      </c>
      <c r="B184" s="129">
        <f t="shared" si="23"/>
        <v>171</v>
      </c>
      <c r="C184" s="130">
        <f t="shared" si="24"/>
        <v>716378.03122356359</v>
      </c>
      <c r="D184" s="131">
        <f t="shared" si="25"/>
        <v>1790.9450780589075</v>
      </c>
      <c r="E184" s="131">
        <f t="shared" si="26"/>
        <v>21838.128576324507</v>
      </c>
      <c r="F184" s="131">
        <f t="shared" si="20"/>
        <v>23629.073654383414</v>
      </c>
      <c r="G184" s="130">
        <f t="shared" si="21"/>
        <v>694539.90264723904</v>
      </c>
    </row>
    <row r="185" spans="1:7" x14ac:dyDescent="0.25">
      <c r="A185" s="128">
        <f t="shared" si="22"/>
        <v>51349</v>
      </c>
      <c r="B185" s="129">
        <f t="shared" si="23"/>
        <v>172</v>
      </c>
      <c r="C185" s="130">
        <f t="shared" si="24"/>
        <v>694539.90264723904</v>
      </c>
      <c r="D185" s="131">
        <f t="shared" si="25"/>
        <v>1736.3497566180965</v>
      </c>
      <c r="E185" s="131">
        <f t="shared" si="26"/>
        <v>21892.723897765321</v>
      </c>
      <c r="F185" s="131">
        <f t="shared" si="20"/>
        <v>23629.073654383417</v>
      </c>
      <c r="G185" s="130">
        <f t="shared" si="21"/>
        <v>672647.17874947377</v>
      </c>
    </row>
    <row r="186" spans="1:7" x14ac:dyDescent="0.25">
      <c r="A186" s="128">
        <f t="shared" si="22"/>
        <v>51380</v>
      </c>
      <c r="B186" s="129">
        <f t="shared" si="23"/>
        <v>173</v>
      </c>
      <c r="C186" s="130">
        <f t="shared" si="24"/>
        <v>672647.17874947377</v>
      </c>
      <c r="D186" s="131">
        <f t="shared" si="25"/>
        <v>1681.6179468736832</v>
      </c>
      <c r="E186" s="131">
        <f t="shared" si="26"/>
        <v>21947.455707509736</v>
      </c>
      <c r="F186" s="131">
        <f t="shared" si="20"/>
        <v>23629.073654383421</v>
      </c>
      <c r="G186" s="130">
        <f t="shared" si="21"/>
        <v>650699.723041964</v>
      </c>
    </row>
    <row r="187" spans="1:7" x14ac:dyDescent="0.25">
      <c r="A187" s="128">
        <f t="shared" si="22"/>
        <v>51410</v>
      </c>
      <c r="B187" s="129">
        <f t="shared" si="23"/>
        <v>174</v>
      </c>
      <c r="C187" s="130">
        <f t="shared" si="24"/>
        <v>650699.723041964</v>
      </c>
      <c r="D187" s="131">
        <f t="shared" si="25"/>
        <v>1626.7493076049088</v>
      </c>
      <c r="E187" s="131">
        <f t="shared" si="26"/>
        <v>22002.324346778511</v>
      </c>
      <c r="F187" s="131">
        <f t="shared" si="20"/>
        <v>23629.073654383421</v>
      </c>
      <c r="G187" s="130">
        <f t="shared" si="21"/>
        <v>628697.39869518543</v>
      </c>
    </row>
    <row r="188" spans="1:7" x14ac:dyDescent="0.25">
      <c r="A188" s="128">
        <f t="shared" si="22"/>
        <v>51441</v>
      </c>
      <c r="B188" s="129">
        <f t="shared" si="23"/>
        <v>175</v>
      </c>
      <c r="C188" s="130">
        <f t="shared" si="24"/>
        <v>628697.39869518543</v>
      </c>
      <c r="D188" s="131">
        <f t="shared" si="25"/>
        <v>1571.7434967379625</v>
      </c>
      <c r="E188" s="131">
        <f t="shared" si="26"/>
        <v>22057.330157645458</v>
      </c>
      <c r="F188" s="131">
        <f t="shared" si="20"/>
        <v>23629.073654383421</v>
      </c>
      <c r="G188" s="130">
        <f t="shared" si="21"/>
        <v>606640.06853753992</v>
      </c>
    </row>
    <row r="189" spans="1:7" x14ac:dyDescent="0.25">
      <c r="A189" s="128">
        <f t="shared" si="22"/>
        <v>51471</v>
      </c>
      <c r="B189" s="129">
        <f t="shared" si="23"/>
        <v>176</v>
      </c>
      <c r="C189" s="130">
        <f t="shared" si="24"/>
        <v>606640.06853753992</v>
      </c>
      <c r="D189" s="131">
        <f t="shared" si="25"/>
        <v>1516.6001713438488</v>
      </c>
      <c r="E189" s="131">
        <f t="shared" si="26"/>
        <v>22112.473483039568</v>
      </c>
      <c r="F189" s="131">
        <f t="shared" si="20"/>
        <v>23629.073654383417</v>
      </c>
      <c r="G189" s="130">
        <f t="shared" si="21"/>
        <v>584527.59505450039</v>
      </c>
    </row>
    <row r="190" spans="1:7" x14ac:dyDescent="0.25">
      <c r="A190" s="128">
        <f t="shared" si="22"/>
        <v>51502</v>
      </c>
      <c r="B190" s="129">
        <f t="shared" si="23"/>
        <v>177</v>
      </c>
      <c r="C190" s="130">
        <f t="shared" si="24"/>
        <v>584527.59505450039</v>
      </c>
      <c r="D190" s="131">
        <f t="shared" si="25"/>
        <v>1461.3189876362499</v>
      </c>
      <c r="E190" s="131">
        <f t="shared" si="26"/>
        <v>22167.754666747169</v>
      </c>
      <c r="F190" s="131">
        <f t="shared" si="20"/>
        <v>23629.073654383417</v>
      </c>
      <c r="G190" s="130">
        <f t="shared" si="21"/>
        <v>562359.84038775321</v>
      </c>
    </row>
    <row r="191" spans="1:7" x14ac:dyDescent="0.25">
      <c r="A191" s="128">
        <f t="shared" si="22"/>
        <v>51533</v>
      </c>
      <c r="B191" s="129">
        <f t="shared" si="23"/>
        <v>178</v>
      </c>
      <c r="C191" s="130">
        <f t="shared" si="24"/>
        <v>562359.84038775321</v>
      </c>
      <c r="D191" s="131">
        <f t="shared" si="25"/>
        <v>1405.8996009693819</v>
      </c>
      <c r="E191" s="131">
        <f t="shared" si="26"/>
        <v>22223.174053414037</v>
      </c>
      <c r="F191" s="131">
        <f t="shared" si="20"/>
        <v>23629.073654383421</v>
      </c>
      <c r="G191" s="130">
        <f t="shared" si="21"/>
        <v>540136.66633433918</v>
      </c>
    </row>
    <row r="192" spans="1:7" x14ac:dyDescent="0.25">
      <c r="A192" s="128">
        <f t="shared" si="22"/>
        <v>51561</v>
      </c>
      <c r="B192" s="129">
        <f t="shared" si="23"/>
        <v>179</v>
      </c>
      <c r="C192" s="130">
        <f t="shared" si="24"/>
        <v>540136.66633433918</v>
      </c>
      <c r="D192" s="131">
        <f t="shared" si="25"/>
        <v>1350.3416658358469</v>
      </c>
      <c r="E192" s="131">
        <f t="shared" si="26"/>
        <v>22278.73198854757</v>
      </c>
      <c r="F192" s="131">
        <f t="shared" si="20"/>
        <v>23629.073654383417</v>
      </c>
      <c r="G192" s="130">
        <f t="shared" si="21"/>
        <v>517857.93434579164</v>
      </c>
    </row>
    <row r="193" spans="1:7" x14ac:dyDescent="0.25">
      <c r="A193" s="128">
        <f t="shared" si="22"/>
        <v>51592</v>
      </c>
      <c r="B193" s="129">
        <f t="shared" si="23"/>
        <v>180</v>
      </c>
      <c r="C193" s="130">
        <f t="shared" si="24"/>
        <v>517857.93434579164</v>
      </c>
      <c r="D193" s="131">
        <f t="shared" si="25"/>
        <v>1294.6448358644782</v>
      </c>
      <c r="E193" s="131">
        <f t="shared" si="26"/>
        <v>22334.42881851894</v>
      </c>
      <c r="F193" s="131">
        <f t="shared" si="20"/>
        <v>23629.073654383417</v>
      </c>
      <c r="G193" s="130">
        <f t="shared" si="21"/>
        <v>495523.5055272727</v>
      </c>
    </row>
    <row r="194" spans="1:7" x14ac:dyDescent="0.25">
      <c r="A194" s="128">
        <f t="shared" si="22"/>
        <v>51622</v>
      </c>
      <c r="B194" s="129">
        <f t="shared" si="23"/>
        <v>181</v>
      </c>
      <c r="C194" s="130">
        <f t="shared" si="24"/>
        <v>495523.5055272727</v>
      </c>
      <c r="D194" s="131">
        <f t="shared" si="25"/>
        <v>1238.8087638181805</v>
      </c>
      <c r="E194" s="131">
        <f t="shared" si="26"/>
        <v>22390.264890565235</v>
      </c>
      <c r="F194" s="131">
        <f t="shared" si="20"/>
        <v>23629.073654383414</v>
      </c>
      <c r="G194" s="130">
        <f t="shared" si="21"/>
        <v>473133.24063670746</v>
      </c>
    </row>
    <row r="195" spans="1:7" x14ac:dyDescent="0.25">
      <c r="A195" s="128">
        <f t="shared" si="22"/>
        <v>51653</v>
      </c>
      <c r="B195" s="129">
        <f t="shared" si="23"/>
        <v>182</v>
      </c>
      <c r="C195" s="130">
        <f t="shared" si="24"/>
        <v>473133.24063670746</v>
      </c>
      <c r="D195" s="131">
        <f t="shared" si="25"/>
        <v>1182.8331015917674</v>
      </c>
      <c r="E195" s="131">
        <f t="shared" si="26"/>
        <v>22446.240552791653</v>
      </c>
      <c r="F195" s="131">
        <f t="shared" si="20"/>
        <v>23629.073654383421</v>
      </c>
      <c r="G195" s="130">
        <f t="shared" si="21"/>
        <v>450687.00008391583</v>
      </c>
    </row>
    <row r="196" spans="1:7" x14ac:dyDescent="0.25">
      <c r="A196" s="128">
        <f t="shared" si="22"/>
        <v>51683</v>
      </c>
      <c r="B196" s="129">
        <f t="shared" si="23"/>
        <v>183</v>
      </c>
      <c r="C196" s="130">
        <f t="shared" si="24"/>
        <v>450687.00008391583</v>
      </c>
      <c r="D196" s="131">
        <f t="shared" si="25"/>
        <v>1126.7175002097883</v>
      </c>
      <c r="E196" s="131">
        <f t="shared" si="26"/>
        <v>22502.356154173631</v>
      </c>
      <c r="F196" s="131">
        <f t="shared" si="20"/>
        <v>23629.073654383421</v>
      </c>
      <c r="G196" s="130">
        <f t="shared" si="21"/>
        <v>428184.64392974222</v>
      </c>
    </row>
    <row r="197" spans="1:7" x14ac:dyDescent="0.25">
      <c r="A197" s="128">
        <f t="shared" si="22"/>
        <v>51714</v>
      </c>
      <c r="B197" s="129">
        <f t="shared" si="23"/>
        <v>184</v>
      </c>
      <c r="C197" s="130">
        <f t="shared" si="24"/>
        <v>428184.64392974222</v>
      </c>
      <c r="D197" s="131">
        <f t="shared" si="25"/>
        <v>1070.4616098243544</v>
      </c>
      <c r="E197" s="131">
        <f t="shared" si="26"/>
        <v>22558.612044559064</v>
      </c>
      <c r="F197" s="131">
        <f t="shared" si="20"/>
        <v>23629.073654383417</v>
      </c>
      <c r="G197" s="130">
        <f t="shared" si="21"/>
        <v>405626.03188518318</v>
      </c>
    </row>
    <row r="198" spans="1:7" x14ac:dyDescent="0.25">
      <c r="A198" s="128">
        <f t="shared" si="22"/>
        <v>51745</v>
      </c>
      <c r="B198" s="129">
        <f t="shared" si="23"/>
        <v>185</v>
      </c>
      <c r="C198" s="130">
        <f t="shared" si="24"/>
        <v>405626.03188518318</v>
      </c>
      <c r="D198" s="131">
        <f t="shared" si="25"/>
        <v>1014.0650797129566</v>
      </c>
      <c r="E198" s="131">
        <f t="shared" si="26"/>
        <v>22615.008574670461</v>
      </c>
      <c r="F198" s="131">
        <f t="shared" si="20"/>
        <v>23629.073654383417</v>
      </c>
      <c r="G198" s="130">
        <f t="shared" si="21"/>
        <v>383011.02331051271</v>
      </c>
    </row>
    <row r="199" spans="1:7" x14ac:dyDescent="0.25">
      <c r="A199" s="128">
        <f t="shared" si="22"/>
        <v>51775</v>
      </c>
      <c r="B199" s="129">
        <f t="shared" si="23"/>
        <v>186</v>
      </c>
      <c r="C199" s="130">
        <f t="shared" si="24"/>
        <v>383011.02331051271</v>
      </c>
      <c r="D199" s="131">
        <f t="shared" si="25"/>
        <v>957.5275582762805</v>
      </c>
      <c r="E199" s="131">
        <f t="shared" si="26"/>
        <v>22671.546096107137</v>
      </c>
      <c r="F199" s="131">
        <f t="shared" si="20"/>
        <v>23629.073654383417</v>
      </c>
      <c r="G199" s="130">
        <f t="shared" si="21"/>
        <v>360339.47721440555</v>
      </c>
    </row>
    <row r="200" spans="1:7" x14ac:dyDescent="0.25">
      <c r="A200" s="128">
        <f t="shared" si="22"/>
        <v>51806</v>
      </c>
      <c r="B200" s="129">
        <f t="shared" si="23"/>
        <v>187</v>
      </c>
      <c r="C200" s="130">
        <f t="shared" si="24"/>
        <v>360339.47721440555</v>
      </c>
      <c r="D200" s="131">
        <f t="shared" si="25"/>
        <v>900.84869303601272</v>
      </c>
      <c r="E200" s="131">
        <f t="shared" si="26"/>
        <v>22728.224961347405</v>
      </c>
      <c r="F200" s="131">
        <f t="shared" si="20"/>
        <v>23629.073654383417</v>
      </c>
      <c r="G200" s="130">
        <f t="shared" si="21"/>
        <v>337611.25225305813</v>
      </c>
    </row>
    <row r="201" spans="1:7" x14ac:dyDescent="0.25">
      <c r="A201" s="128">
        <f t="shared" si="22"/>
        <v>51836</v>
      </c>
      <c r="B201" s="129">
        <f t="shared" si="23"/>
        <v>188</v>
      </c>
      <c r="C201" s="130">
        <f t="shared" si="24"/>
        <v>337611.25225305813</v>
      </c>
      <c r="D201" s="131">
        <f t="shared" si="25"/>
        <v>844.02813063264421</v>
      </c>
      <c r="E201" s="131">
        <f t="shared" si="26"/>
        <v>22785.045523750774</v>
      </c>
      <c r="F201" s="131">
        <f t="shared" si="20"/>
        <v>23629.073654383417</v>
      </c>
      <c r="G201" s="130">
        <f t="shared" si="21"/>
        <v>314826.20672930736</v>
      </c>
    </row>
    <row r="202" spans="1:7" x14ac:dyDescent="0.25">
      <c r="A202" s="128">
        <f>IF(B202="","",EDATE(A201,1))+16</f>
        <v>51883</v>
      </c>
      <c r="B202" s="129">
        <f t="shared" si="23"/>
        <v>189</v>
      </c>
      <c r="C202" s="130">
        <f t="shared" si="24"/>
        <v>314826.20672930736</v>
      </c>
      <c r="D202" s="131">
        <f>IF(B202="","",IPMT($E$10/12,B202,$E$7,-$E$8,$E$9,0))*14/31</f>
        <v>355.41435835715873</v>
      </c>
      <c r="E202" s="131">
        <f t="shared" si="26"/>
        <v>22842.008137560151</v>
      </c>
      <c r="F202" s="131">
        <f t="shared" si="20"/>
        <v>23197.422495917312</v>
      </c>
      <c r="G202" s="130">
        <f t="shared" si="21"/>
        <v>291984.1985917472</v>
      </c>
    </row>
    <row r="203" spans="1:7" x14ac:dyDescent="0.25">
      <c r="A203" s="128" t="str">
        <f t="shared" si="22"/>
        <v/>
      </c>
      <c r="B203" s="129" t="str">
        <f t="shared" si="23"/>
        <v/>
      </c>
      <c r="C203" s="130" t="str">
        <f t="shared" si="24"/>
        <v/>
      </c>
      <c r="D203" s="131" t="str">
        <f t="shared" ref="D203:D205" si="27">IF(B203="","",IPMT($E$10/12,B203,$E$7,-$E$8,$E$9,0))</f>
        <v/>
      </c>
      <c r="E203" s="131" t="str">
        <f t="shared" ref="E203:E205" si="28">IF(B203="","",PPMT($E$10/12,B203,$E$7,-$E$8,$E$9,0))</f>
        <v/>
      </c>
      <c r="F203" s="131" t="str">
        <f t="shared" si="20"/>
        <v/>
      </c>
      <c r="G203" s="130" t="str">
        <f t="shared" si="21"/>
        <v/>
      </c>
    </row>
    <row r="204" spans="1:7" x14ac:dyDescent="0.25">
      <c r="A204" s="128" t="str">
        <f t="shared" si="22"/>
        <v/>
      </c>
      <c r="B204" s="129" t="str">
        <f t="shared" si="23"/>
        <v/>
      </c>
      <c r="C204" s="130" t="str">
        <f t="shared" si="24"/>
        <v/>
      </c>
      <c r="D204" s="131" t="str">
        <f t="shared" si="27"/>
        <v/>
      </c>
      <c r="E204" s="131" t="str">
        <f t="shared" si="28"/>
        <v/>
      </c>
      <c r="F204" s="131" t="str">
        <f t="shared" si="20"/>
        <v/>
      </c>
      <c r="G204" s="130" t="str">
        <f t="shared" si="21"/>
        <v/>
      </c>
    </row>
    <row r="205" spans="1:7" x14ac:dyDescent="0.25">
      <c r="A205" s="128" t="str">
        <f t="shared" si="22"/>
        <v/>
      </c>
      <c r="B205" s="129" t="str">
        <f t="shared" si="23"/>
        <v/>
      </c>
      <c r="C205" s="130" t="str">
        <f t="shared" si="24"/>
        <v/>
      </c>
      <c r="D205" s="131" t="str">
        <f t="shared" si="27"/>
        <v/>
      </c>
      <c r="E205" s="131" t="str">
        <f t="shared" si="28"/>
        <v/>
      </c>
      <c r="F205" s="131" t="str">
        <f t="shared" si="20"/>
        <v/>
      </c>
      <c r="G205" s="130" t="str">
        <f t="shared" si="21"/>
        <v/>
      </c>
    </row>
    <row r="206" spans="1:7" x14ac:dyDescent="0.25">
      <c r="A206" s="128" t="str">
        <f t="shared" si="22"/>
        <v/>
      </c>
      <c r="B206" s="129" t="str">
        <f t="shared" si="23"/>
        <v/>
      </c>
      <c r="C206" s="130" t="str">
        <f t="shared" si="24"/>
        <v/>
      </c>
      <c r="D206" s="131" t="str">
        <f t="shared" ref="D206:D269" si="29">IF(B206="","",IPMT($E$10/12,B206,$E$7,-$E$8,$E$9,0))</f>
        <v/>
      </c>
      <c r="E206" s="131" t="str">
        <f t="shared" ref="E206:E269" si="30">IF(B206="","",PPMT($E$10/12,B206,$E$7,-$E$8,$E$9,0))</f>
        <v/>
      </c>
      <c r="F206" s="131" t="str">
        <f t="shared" si="20"/>
        <v/>
      </c>
      <c r="G206" s="130" t="str">
        <f t="shared" si="21"/>
        <v/>
      </c>
    </row>
    <row r="207" spans="1:7" x14ac:dyDescent="0.25">
      <c r="A207" s="128" t="str">
        <f t="shared" si="22"/>
        <v/>
      </c>
      <c r="B207" s="129" t="str">
        <f t="shared" si="23"/>
        <v/>
      </c>
      <c r="C207" s="130" t="str">
        <f t="shared" si="24"/>
        <v/>
      </c>
      <c r="D207" s="131" t="str">
        <f t="shared" si="29"/>
        <v/>
      </c>
      <c r="E207" s="131" t="str">
        <f t="shared" si="30"/>
        <v/>
      </c>
      <c r="F207" s="131" t="str">
        <f t="shared" ref="F207:F270" si="31">IF(B207="","",SUM(D207:E207))</f>
        <v/>
      </c>
      <c r="G207" s="130" t="str">
        <f t="shared" ref="G207:G270" si="32">IF(B207="","",SUM(C207)-SUM(E207))</f>
        <v/>
      </c>
    </row>
    <row r="208" spans="1:7" x14ac:dyDescent="0.25">
      <c r="A208" s="128" t="str">
        <f t="shared" ref="A208:A271" si="33">IF(B208="","",EDATE(A207,1))</f>
        <v/>
      </c>
      <c r="B208" s="129" t="str">
        <f t="shared" ref="B208:B271" si="34">IF(B207="","",IF(SUM(B207)+1&lt;=$E$7,SUM(B207)+1,""))</f>
        <v/>
      </c>
      <c r="C208" s="130" t="str">
        <f t="shared" ref="C208:C271" si="35">IF(B208="","",G207)</f>
        <v/>
      </c>
      <c r="D208" s="131" t="str">
        <f t="shared" si="29"/>
        <v/>
      </c>
      <c r="E208" s="131" t="str">
        <f t="shared" si="30"/>
        <v/>
      </c>
      <c r="F208" s="131" t="str">
        <f t="shared" si="31"/>
        <v/>
      </c>
      <c r="G208" s="130" t="str">
        <f t="shared" si="32"/>
        <v/>
      </c>
    </row>
    <row r="209" spans="1:7" x14ac:dyDescent="0.25">
      <c r="A209" s="128" t="str">
        <f t="shared" si="33"/>
        <v/>
      </c>
      <c r="B209" s="129" t="str">
        <f t="shared" si="34"/>
        <v/>
      </c>
      <c r="C209" s="130" t="str">
        <f t="shared" si="35"/>
        <v/>
      </c>
      <c r="D209" s="131" t="str">
        <f t="shared" si="29"/>
        <v/>
      </c>
      <c r="E209" s="131" t="str">
        <f t="shared" si="30"/>
        <v/>
      </c>
      <c r="F209" s="131" t="str">
        <f t="shared" si="31"/>
        <v/>
      </c>
      <c r="G209" s="130" t="str">
        <f t="shared" si="32"/>
        <v/>
      </c>
    </row>
    <row r="210" spans="1:7" x14ac:dyDescent="0.25">
      <c r="A210" s="128" t="str">
        <f t="shared" si="33"/>
        <v/>
      </c>
      <c r="B210" s="129" t="str">
        <f t="shared" si="34"/>
        <v/>
      </c>
      <c r="C210" s="130" t="str">
        <f t="shared" si="35"/>
        <v/>
      </c>
      <c r="D210" s="131" t="str">
        <f t="shared" si="29"/>
        <v/>
      </c>
      <c r="E210" s="131" t="str">
        <f t="shared" si="30"/>
        <v/>
      </c>
      <c r="F210" s="131" t="str">
        <f t="shared" si="31"/>
        <v/>
      </c>
      <c r="G210" s="130" t="str">
        <f t="shared" si="32"/>
        <v/>
      </c>
    </row>
    <row r="211" spans="1:7" x14ac:dyDescent="0.25">
      <c r="A211" s="128" t="str">
        <f t="shared" si="33"/>
        <v/>
      </c>
      <c r="B211" s="129" t="str">
        <f t="shared" si="34"/>
        <v/>
      </c>
      <c r="C211" s="130" t="str">
        <f t="shared" si="35"/>
        <v/>
      </c>
      <c r="D211" s="131" t="str">
        <f t="shared" si="29"/>
        <v/>
      </c>
      <c r="E211" s="131" t="str">
        <f t="shared" si="30"/>
        <v/>
      </c>
      <c r="F211" s="131" t="str">
        <f t="shared" si="31"/>
        <v/>
      </c>
      <c r="G211" s="130" t="str">
        <f t="shared" si="32"/>
        <v/>
      </c>
    </row>
    <row r="212" spans="1:7" x14ac:dyDescent="0.25">
      <c r="A212" s="128" t="str">
        <f t="shared" si="33"/>
        <v/>
      </c>
      <c r="B212" s="129" t="str">
        <f t="shared" si="34"/>
        <v/>
      </c>
      <c r="C212" s="130" t="str">
        <f t="shared" si="35"/>
        <v/>
      </c>
      <c r="D212" s="131" t="str">
        <f t="shared" si="29"/>
        <v/>
      </c>
      <c r="E212" s="131" t="str">
        <f t="shared" si="30"/>
        <v/>
      </c>
      <c r="F212" s="131" t="str">
        <f t="shared" si="31"/>
        <v/>
      </c>
      <c r="G212" s="130" t="str">
        <f t="shared" si="32"/>
        <v/>
      </c>
    </row>
    <row r="213" spans="1:7" x14ac:dyDescent="0.25">
      <c r="A213" s="128" t="str">
        <f t="shared" si="33"/>
        <v/>
      </c>
      <c r="B213" s="129" t="str">
        <f t="shared" si="34"/>
        <v/>
      </c>
      <c r="C213" s="130" t="str">
        <f t="shared" si="35"/>
        <v/>
      </c>
      <c r="D213" s="131" t="str">
        <f t="shared" si="29"/>
        <v/>
      </c>
      <c r="E213" s="131" t="str">
        <f t="shared" si="30"/>
        <v/>
      </c>
      <c r="F213" s="131" t="str">
        <f t="shared" si="31"/>
        <v/>
      </c>
      <c r="G213" s="130" t="str">
        <f t="shared" si="32"/>
        <v/>
      </c>
    </row>
    <row r="214" spans="1:7" x14ac:dyDescent="0.25">
      <c r="A214" s="128" t="str">
        <f t="shared" si="33"/>
        <v/>
      </c>
      <c r="B214" s="129" t="str">
        <f t="shared" si="34"/>
        <v/>
      </c>
      <c r="C214" s="130" t="str">
        <f t="shared" si="35"/>
        <v/>
      </c>
      <c r="D214" s="131" t="str">
        <f t="shared" si="29"/>
        <v/>
      </c>
      <c r="E214" s="131" t="str">
        <f t="shared" si="30"/>
        <v/>
      </c>
      <c r="F214" s="131" t="str">
        <f t="shared" si="31"/>
        <v/>
      </c>
      <c r="G214" s="130" t="str">
        <f t="shared" si="32"/>
        <v/>
      </c>
    </row>
    <row r="215" spans="1:7" x14ac:dyDescent="0.25">
      <c r="A215" s="128" t="str">
        <f t="shared" si="33"/>
        <v/>
      </c>
      <c r="B215" s="129" t="str">
        <f t="shared" si="34"/>
        <v/>
      </c>
      <c r="C215" s="130" t="str">
        <f t="shared" si="35"/>
        <v/>
      </c>
      <c r="D215" s="131" t="str">
        <f t="shared" si="29"/>
        <v/>
      </c>
      <c r="E215" s="131" t="str">
        <f t="shared" si="30"/>
        <v/>
      </c>
      <c r="F215" s="131" t="str">
        <f t="shared" si="31"/>
        <v/>
      </c>
      <c r="G215" s="130" t="str">
        <f t="shared" si="32"/>
        <v/>
      </c>
    </row>
    <row r="216" spans="1:7" x14ac:dyDescent="0.25">
      <c r="A216" s="128" t="str">
        <f t="shared" si="33"/>
        <v/>
      </c>
      <c r="B216" s="129" t="str">
        <f t="shared" si="34"/>
        <v/>
      </c>
      <c r="C216" s="130" t="str">
        <f t="shared" si="35"/>
        <v/>
      </c>
      <c r="D216" s="131" t="str">
        <f t="shared" si="29"/>
        <v/>
      </c>
      <c r="E216" s="131" t="str">
        <f t="shared" si="30"/>
        <v/>
      </c>
      <c r="F216" s="131" t="str">
        <f t="shared" si="31"/>
        <v/>
      </c>
      <c r="G216" s="130" t="str">
        <f t="shared" si="32"/>
        <v/>
      </c>
    </row>
    <row r="217" spans="1:7" x14ac:dyDescent="0.25">
      <c r="A217" s="128" t="str">
        <f t="shared" si="33"/>
        <v/>
      </c>
      <c r="B217" s="129" t="str">
        <f t="shared" si="34"/>
        <v/>
      </c>
      <c r="C217" s="130" t="str">
        <f t="shared" si="35"/>
        <v/>
      </c>
      <c r="D217" s="131" t="str">
        <f t="shared" si="29"/>
        <v/>
      </c>
      <c r="E217" s="131" t="str">
        <f t="shared" si="30"/>
        <v/>
      </c>
      <c r="F217" s="131" t="str">
        <f t="shared" si="31"/>
        <v/>
      </c>
      <c r="G217" s="130" t="str">
        <f t="shared" si="32"/>
        <v/>
      </c>
    </row>
    <row r="218" spans="1:7" x14ac:dyDescent="0.25">
      <c r="A218" s="128" t="str">
        <f t="shared" si="33"/>
        <v/>
      </c>
      <c r="B218" s="129" t="str">
        <f t="shared" si="34"/>
        <v/>
      </c>
      <c r="C218" s="130" t="str">
        <f t="shared" si="35"/>
        <v/>
      </c>
      <c r="D218" s="131" t="str">
        <f t="shared" si="29"/>
        <v/>
      </c>
      <c r="E218" s="131" t="str">
        <f t="shared" si="30"/>
        <v/>
      </c>
      <c r="F218" s="131" t="str">
        <f t="shared" si="31"/>
        <v/>
      </c>
      <c r="G218" s="130" t="str">
        <f t="shared" si="32"/>
        <v/>
      </c>
    </row>
    <row r="219" spans="1:7" x14ac:dyDescent="0.25">
      <c r="A219" s="128" t="str">
        <f t="shared" si="33"/>
        <v/>
      </c>
      <c r="B219" s="129" t="str">
        <f t="shared" si="34"/>
        <v/>
      </c>
      <c r="C219" s="130" t="str">
        <f t="shared" si="35"/>
        <v/>
      </c>
      <c r="D219" s="131" t="str">
        <f t="shared" si="29"/>
        <v/>
      </c>
      <c r="E219" s="131" t="str">
        <f t="shared" si="30"/>
        <v/>
      </c>
      <c r="F219" s="131" t="str">
        <f t="shared" si="31"/>
        <v/>
      </c>
      <c r="G219" s="130" t="str">
        <f t="shared" si="32"/>
        <v/>
      </c>
    </row>
    <row r="220" spans="1:7" x14ac:dyDescent="0.25">
      <c r="A220" s="128" t="str">
        <f t="shared" si="33"/>
        <v/>
      </c>
      <c r="B220" s="129" t="str">
        <f t="shared" si="34"/>
        <v/>
      </c>
      <c r="C220" s="130" t="str">
        <f t="shared" si="35"/>
        <v/>
      </c>
      <c r="D220" s="131" t="str">
        <f t="shared" si="29"/>
        <v/>
      </c>
      <c r="E220" s="131" t="str">
        <f t="shared" si="30"/>
        <v/>
      </c>
      <c r="F220" s="131" t="str">
        <f t="shared" si="31"/>
        <v/>
      </c>
      <c r="G220" s="130" t="str">
        <f t="shared" si="32"/>
        <v/>
      </c>
    </row>
    <row r="221" spans="1:7" x14ac:dyDescent="0.25">
      <c r="A221" s="128" t="str">
        <f t="shared" si="33"/>
        <v/>
      </c>
      <c r="B221" s="129" t="str">
        <f t="shared" si="34"/>
        <v/>
      </c>
      <c r="C221" s="130" t="str">
        <f t="shared" si="35"/>
        <v/>
      </c>
      <c r="D221" s="131" t="str">
        <f t="shared" si="29"/>
        <v/>
      </c>
      <c r="E221" s="131" t="str">
        <f t="shared" si="30"/>
        <v/>
      </c>
      <c r="F221" s="131" t="str">
        <f t="shared" si="31"/>
        <v/>
      </c>
      <c r="G221" s="130" t="str">
        <f t="shared" si="32"/>
        <v/>
      </c>
    </row>
    <row r="222" spans="1:7" x14ac:dyDescent="0.25">
      <c r="A222" s="128" t="str">
        <f t="shared" si="33"/>
        <v/>
      </c>
      <c r="B222" s="129" t="str">
        <f t="shared" si="34"/>
        <v/>
      </c>
      <c r="C222" s="130" t="str">
        <f t="shared" si="35"/>
        <v/>
      </c>
      <c r="D222" s="131" t="str">
        <f t="shared" si="29"/>
        <v/>
      </c>
      <c r="E222" s="131" t="str">
        <f t="shared" si="30"/>
        <v/>
      </c>
      <c r="F222" s="131" t="str">
        <f t="shared" si="31"/>
        <v/>
      </c>
      <c r="G222" s="130" t="str">
        <f t="shared" si="32"/>
        <v/>
      </c>
    </row>
    <row r="223" spans="1:7" x14ac:dyDescent="0.25">
      <c r="A223" s="128" t="str">
        <f t="shared" si="33"/>
        <v/>
      </c>
      <c r="B223" s="129" t="str">
        <f t="shared" si="34"/>
        <v/>
      </c>
      <c r="C223" s="130" t="str">
        <f t="shared" si="35"/>
        <v/>
      </c>
      <c r="D223" s="131" t="str">
        <f t="shared" si="29"/>
        <v/>
      </c>
      <c r="E223" s="131" t="str">
        <f t="shared" si="30"/>
        <v/>
      </c>
      <c r="F223" s="131" t="str">
        <f t="shared" si="31"/>
        <v/>
      </c>
      <c r="G223" s="130" t="str">
        <f t="shared" si="32"/>
        <v/>
      </c>
    </row>
    <row r="224" spans="1:7" x14ac:dyDescent="0.25">
      <c r="A224" s="128" t="str">
        <f t="shared" si="33"/>
        <v/>
      </c>
      <c r="B224" s="129" t="str">
        <f t="shared" si="34"/>
        <v/>
      </c>
      <c r="C224" s="130" t="str">
        <f t="shared" si="35"/>
        <v/>
      </c>
      <c r="D224" s="131" t="str">
        <f t="shared" si="29"/>
        <v/>
      </c>
      <c r="E224" s="131" t="str">
        <f t="shared" si="30"/>
        <v/>
      </c>
      <c r="F224" s="131" t="str">
        <f t="shared" si="31"/>
        <v/>
      </c>
      <c r="G224" s="130" t="str">
        <f t="shared" si="32"/>
        <v/>
      </c>
    </row>
    <row r="225" spans="1:7" x14ac:dyDescent="0.25">
      <c r="A225" s="128" t="str">
        <f t="shared" si="33"/>
        <v/>
      </c>
      <c r="B225" s="129" t="str">
        <f t="shared" si="34"/>
        <v/>
      </c>
      <c r="C225" s="130" t="str">
        <f t="shared" si="35"/>
        <v/>
      </c>
      <c r="D225" s="131" t="str">
        <f t="shared" si="29"/>
        <v/>
      </c>
      <c r="E225" s="131" t="str">
        <f t="shared" si="30"/>
        <v/>
      </c>
      <c r="F225" s="131" t="str">
        <f t="shared" si="31"/>
        <v/>
      </c>
      <c r="G225" s="130" t="str">
        <f t="shared" si="32"/>
        <v/>
      </c>
    </row>
    <row r="226" spans="1:7" x14ac:dyDescent="0.25">
      <c r="A226" s="128" t="str">
        <f t="shared" si="33"/>
        <v/>
      </c>
      <c r="B226" s="129" t="str">
        <f t="shared" si="34"/>
        <v/>
      </c>
      <c r="C226" s="130" t="str">
        <f t="shared" si="35"/>
        <v/>
      </c>
      <c r="D226" s="131" t="str">
        <f t="shared" si="29"/>
        <v/>
      </c>
      <c r="E226" s="131" t="str">
        <f t="shared" si="30"/>
        <v/>
      </c>
      <c r="F226" s="131" t="str">
        <f t="shared" si="31"/>
        <v/>
      </c>
      <c r="G226" s="130" t="str">
        <f t="shared" si="32"/>
        <v/>
      </c>
    </row>
    <row r="227" spans="1:7" x14ac:dyDescent="0.25">
      <c r="A227" s="128" t="str">
        <f t="shared" si="33"/>
        <v/>
      </c>
      <c r="B227" s="129" t="str">
        <f t="shared" si="34"/>
        <v/>
      </c>
      <c r="C227" s="130" t="str">
        <f t="shared" si="35"/>
        <v/>
      </c>
      <c r="D227" s="131" t="str">
        <f t="shared" si="29"/>
        <v/>
      </c>
      <c r="E227" s="131" t="str">
        <f t="shared" si="30"/>
        <v/>
      </c>
      <c r="F227" s="131" t="str">
        <f t="shared" si="31"/>
        <v/>
      </c>
      <c r="G227" s="130" t="str">
        <f t="shared" si="32"/>
        <v/>
      </c>
    </row>
    <row r="228" spans="1:7" x14ac:dyDescent="0.25">
      <c r="A228" s="128" t="str">
        <f t="shared" si="33"/>
        <v/>
      </c>
      <c r="B228" s="129" t="str">
        <f t="shared" si="34"/>
        <v/>
      </c>
      <c r="C228" s="130" t="str">
        <f t="shared" si="35"/>
        <v/>
      </c>
      <c r="D228" s="131" t="str">
        <f t="shared" si="29"/>
        <v/>
      </c>
      <c r="E228" s="131" t="str">
        <f t="shared" si="30"/>
        <v/>
      </c>
      <c r="F228" s="131" t="str">
        <f t="shared" si="31"/>
        <v/>
      </c>
      <c r="G228" s="130" t="str">
        <f t="shared" si="32"/>
        <v/>
      </c>
    </row>
    <row r="229" spans="1:7" x14ac:dyDescent="0.25">
      <c r="A229" s="128" t="str">
        <f t="shared" si="33"/>
        <v/>
      </c>
      <c r="B229" s="129" t="str">
        <f t="shared" si="34"/>
        <v/>
      </c>
      <c r="C229" s="130" t="str">
        <f t="shared" si="35"/>
        <v/>
      </c>
      <c r="D229" s="131" t="str">
        <f t="shared" si="29"/>
        <v/>
      </c>
      <c r="E229" s="131" t="str">
        <f t="shared" si="30"/>
        <v/>
      </c>
      <c r="F229" s="131" t="str">
        <f t="shared" si="31"/>
        <v/>
      </c>
      <c r="G229" s="130" t="str">
        <f t="shared" si="32"/>
        <v/>
      </c>
    </row>
    <row r="230" spans="1:7" x14ac:dyDescent="0.25">
      <c r="A230" s="128" t="str">
        <f t="shared" si="33"/>
        <v/>
      </c>
      <c r="B230" s="129" t="str">
        <f t="shared" si="34"/>
        <v/>
      </c>
      <c r="C230" s="130" t="str">
        <f t="shared" si="35"/>
        <v/>
      </c>
      <c r="D230" s="131" t="str">
        <f t="shared" si="29"/>
        <v/>
      </c>
      <c r="E230" s="131" t="str">
        <f t="shared" si="30"/>
        <v/>
      </c>
      <c r="F230" s="131" t="str">
        <f t="shared" si="31"/>
        <v/>
      </c>
      <c r="G230" s="130" t="str">
        <f t="shared" si="32"/>
        <v/>
      </c>
    </row>
    <row r="231" spans="1:7" x14ac:dyDescent="0.25">
      <c r="A231" s="128" t="str">
        <f t="shared" si="33"/>
        <v/>
      </c>
      <c r="B231" s="129" t="str">
        <f t="shared" si="34"/>
        <v/>
      </c>
      <c r="C231" s="130" t="str">
        <f t="shared" si="35"/>
        <v/>
      </c>
      <c r="D231" s="131" t="str">
        <f t="shared" si="29"/>
        <v/>
      </c>
      <c r="E231" s="131" t="str">
        <f t="shared" si="30"/>
        <v/>
      </c>
      <c r="F231" s="131" t="str">
        <f t="shared" si="31"/>
        <v/>
      </c>
      <c r="G231" s="130" t="str">
        <f t="shared" si="32"/>
        <v/>
      </c>
    </row>
    <row r="232" spans="1:7" x14ac:dyDescent="0.25">
      <c r="A232" s="128" t="str">
        <f t="shared" si="33"/>
        <v/>
      </c>
      <c r="B232" s="129" t="str">
        <f t="shared" si="34"/>
        <v/>
      </c>
      <c r="C232" s="130" t="str">
        <f t="shared" si="35"/>
        <v/>
      </c>
      <c r="D232" s="131" t="str">
        <f t="shared" si="29"/>
        <v/>
      </c>
      <c r="E232" s="131" t="str">
        <f t="shared" si="30"/>
        <v/>
      </c>
      <c r="F232" s="131" t="str">
        <f t="shared" si="31"/>
        <v/>
      </c>
      <c r="G232" s="130" t="str">
        <f t="shared" si="32"/>
        <v/>
      </c>
    </row>
    <row r="233" spans="1:7" x14ac:dyDescent="0.25">
      <c r="A233" s="128" t="str">
        <f t="shared" si="33"/>
        <v/>
      </c>
      <c r="B233" s="129" t="str">
        <f t="shared" si="34"/>
        <v/>
      </c>
      <c r="C233" s="130" t="str">
        <f t="shared" si="35"/>
        <v/>
      </c>
      <c r="D233" s="131" t="str">
        <f t="shared" si="29"/>
        <v/>
      </c>
      <c r="E233" s="131" t="str">
        <f t="shared" si="30"/>
        <v/>
      </c>
      <c r="F233" s="131" t="str">
        <f t="shared" si="31"/>
        <v/>
      </c>
      <c r="G233" s="130" t="str">
        <f t="shared" si="32"/>
        <v/>
      </c>
    </row>
    <row r="234" spans="1:7" x14ac:dyDescent="0.25">
      <c r="A234" s="128" t="str">
        <f t="shared" si="33"/>
        <v/>
      </c>
      <c r="B234" s="129" t="str">
        <f t="shared" si="34"/>
        <v/>
      </c>
      <c r="C234" s="130" t="str">
        <f t="shared" si="35"/>
        <v/>
      </c>
      <c r="D234" s="131" t="str">
        <f t="shared" si="29"/>
        <v/>
      </c>
      <c r="E234" s="131" t="str">
        <f t="shared" si="30"/>
        <v/>
      </c>
      <c r="F234" s="131" t="str">
        <f t="shared" si="31"/>
        <v/>
      </c>
      <c r="G234" s="130" t="str">
        <f t="shared" si="32"/>
        <v/>
      </c>
    </row>
    <row r="235" spans="1:7" x14ac:dyDescent="0.25">
      <c r="A235" s="128" t="str">
        <f t="shared" si="33"/>
        <v/>
      </c>
      <c r="B235" s="129" t="str">
        <f t="shared" si="34"/>
        <v/>
      </c>
      <c r="C235" s="130" t="str">
        <f t="shared" si="35"/>
        <v/>
      </c>
      <c r="D235" s="131" t="str">
        <f t="shared" si="29"/>
        <v/>
      </c>
      <c r="E235" s="131" t="str">
        <f t="shared" si="30"/>
        <v/>
      </c>
      <c r="F235" s="131" t="str">
        <f t="shared" si="31"/>
        <v/>
      </c>
      <c r="G235" s="130" t="str">
        <f t="shared" si="32"/>
        <v/>
      </c>
    </row>
    <row r="236" spans="1:7" x14ac:dyDescent="0.25">
      <c r="A236" s="128" t="str">
        <f t="shared" si="33"/>
        <v/>
      </c>
      <c r="B236" s="129" t="str">
        <f t="shared" si="34"/>
        <v/>
      </c>
      <c r="C236" s="130" t="str">
        <f t="shared" si="35"/>
        <v/>
      </c>
      <c r="D236" s="131" t="str">
        <f t="shared" si="29"/>
        <v/>
      </c>
      <c r="E236" s="131" t="str">
        <f t="shared" si="30"/>
        <v/>
      </c>
      <c r="F236" s="131" t="str">
        <f t="shared" si="31"/>
        <v/>
      </c>
      <c r="G236" s="130" t="str">
        <f t="shared" si="32"/>
        <v/>
      </c>
    </row>
    <row r="237" spans="1:7" x14ac:dyDescent="0.25">
      <c r="A237" s="128" t="str">
        <f t="shared" si="33"/>
        <v/>
      </c>
      <c r="B237" s="129" t="str">
        <f t="shared" si="34"/>
        <v/>
      </c>
      <c r="C237" s="130" t="str">
        <f t="shared" si="35"/>
        <v/>
      </c>
      <c r="D237" s="131" t="str">
        <f t="shared" si="29"/>
        <v/>
      </c>
      <c r="E237" s="131" t="str">
        <f t="shared" si="30"/>
        <v/>
      </c>
      <c r="F237" s="131" t="str">
        <f t="shared" si="31"/>
        <v/>
      </c>
      <c r="G237" s="130" t="str">
        <f t="shared" si="32"/>
        <v/>
      </c>
    </row>
    <row r="238" spans="1:7" x14ac:dyDescent="0.25">
      <c r="A238" s="128" t="str">
        <f t="shared" si="33"/>
        <v/>
      </c>
      <c r="B238" s="129" t="str">
        <f t="shared" si="34"/>
        <v/>
      </c>
      <c r="C238" s="130" t="str">
        <f t="shared" si="35"/>
        <v/>
      </c>
      <c r="D238" s="131" t="str">
        <f t="shared" si="29"/>
        <v/>
      </c>
      <c r="E238" s="131" t="str">
        <f t="shared" si="30"/>
        <v/>
      </c>
      <c r="F238" s="131" t="str">
        <f t="shared" si="31"/>
        <v/>
      </c>
      <c r="G238" s="130" t="str">
        <f t="shared" si="32"/>
        <v/>
      </c>
    </row>
    <row r="239" spans="1:7" x14ac:dyDescent="0.25">
      <c r="A239" s="128" t="str">
        <f t="shared" si="33"/>
        <v/>
      </c>
      <c r="B239" s="129" t="str">
        <f t="shared" si="34"/>
        <v/>
      </c>
      <c r="C239" s="130" t="str">
        <f t="shared" si="35"/>
        <v/>
      </c>
      <c r="D239" s="131" t="str">
        <f t="shared" si="29"/>
        <v/>
      </c>
      <c r="E239" s="131" t="str">
        <f t="shared" si="30"/>
        <v/>
      </c>
      <c r="F239" s="131" t="str">
        <f t="shared" si="31"/>
        <v/>
      </c>
      <c r="G239" s="130" t="str">
        <f t="shared" si="32"/>
        <v/>
      </c>
    </row>
    <row r="240" spans="1:7" x14ac:dyDescent="0.25">
      <c r="A240" s="128" t="str">
        <f t="shared" si="33"/>
        <v/>
      </c>
      <c r="B240" s="129" t="str">
        <f t="shared" si="34"/>
        <v/>
      </c>
      <c r="C240" s="130" t="str">
        <f t="shared" si="35"/>
        <v/>
      </c>
      <c r="D240" s="131" t="str">
        <f t="shared" si="29"/>
        <v/>
      </c>
      <c r="E240" s="131" t="str">
        <f t="shared" si="30"/>
        <v/>
      </c>
      <c r="F240" s="131" t="str">
        <f t="shared" si="31"/>
        <v/>
      </c>
      <c r="G240" s="130" t="str">
        <f t="shared" si="32"/>
        <v/>
      </c>
    </row>
    <row r="241" spans="1:7" x14ac:dyDescent="0.25">
      <c r="A241" s="128" t="str">
        <f t="shared" si="33"/>
        <v/>
      </c>
      <c r="B241" s="129" t="str">
        <f t="shared" si="34"/>
        <v/>
      </c>
      <c r="C241" s="130" t="str">
        <f t="shared" si="35"/>
        <v/>
      </c>
      <c r="D241" s="131" t="str">
        <f t="shared" si="29"/>
        <v/>
      </c>
      <c r="E241" s="131" t="str">
        <f t="shared" si="30"/>
        <v/>
      </c>
      <c r="F241" s="131" t="str">
        <f t="shared" si="31"/>
        <v/>
      </c>
      <c r="G241" s="130" t="str">
        <f t="shared" si="32"/>
        <v/>
      </c>
    </row>
    <row r="242" spans="1:7" x14ac:dyDescent="0.25">
      <c r="A242" s="128" t="str">
        <f t="shared" si="33"/>
        <v/>
      </c>
      <c r="B242" s="129" t="str">
        <f t="shared" si="34"/>
        <v/>
      </c>
      <c r="C242" s="130" t="str">
        <f t="shared" si="35"/>
        <v/>
      </c>
      <c r="D242" s="131" t="str">
        <f t="shared" si="29"/>
        <v/>
      </c>
      <c r="E242" s="131" t="str">
        <f t="shared" si="30"/>
        <v/>
      </c>
      <c r="F242" s="131" t="str">
        <f t="shared" si="31"/>
        <v/>
      </c>
      <c r="G242" s="130" t="str">
        <f t="shared" si="32"/>
        <v/>
      </c>
    </row>
    <row r="243" spans="1:7" x14ac:dyDescent="0.25">
      <c r="A243" s="128" t="str">
        <f t="shared" si="33"/>
        <v/>
      </c>
      <c r="B243" s="129" t="str">
        <f t="shared" si="34"/>
        <v/>
      </c>
      <c r="C243" s="130" t="str">
        <f t="shared" si="35"/>
        <v/>
      </c>
      <c r="D243" s="131" t="str">
        <f t="shared" si="29"/>
        <v/>
      </c>
      <c r="E243" s="131" t="str">
        <f t="shared" si="30"/>
        <v/>
      </c>
      <c r="F243" s="131" t="str">
        <f t="shared" si="31"/>
        <v/>
      </c>
      <c r="G243" s="130" t="str">
        <f t="shared" si="32"/>
        <v/>
      </c>
    </row>
    <row r="244" spans="1:7" x14ac:dyDescent="0.25">
      <c r="A244" s="128" t="str">
        <f t="shared" si="33"/>
        <v/>
      </c>
      <c r="B244" s="129" t="str">
        <f t="shared" si="34"/>
        <v/>
      </c>
      <c r="C244" s="130" t="str">
        <f t="shared" si="35"/>
        <v/>
      </c>
      <c r="D244" s="131" t="str">
        <f t="shared" si="29"/>
        <v/>
      </c>
      <c r="E244" s="131" t="str">
        <f t="shared" si="30"/>
        <v/>
      </c>
      <c r="F244" s="131" t="str">
        <f t="shared" si="31"/>
        <v/>
      </c>
      <c r="G244" s="130" t="str">
        <f t="shared" si="32"/>
        <v/>
      </c>
    </row>
    <row r="245" spans="1:7" x14ac:dyDescent="0.25">
      <c r="A245" s="128" t="str">
        <f t="shared" si="33"/>
        <v/>
      </c>
      <c r="B245" s="129" t="str">
        <f t="shared" si="34"/>
        <v/>
      </c>
      <c r="C245" s="130" t="str">
        <f t="shared" si="35"/>
        <v/>
      </c>
      <c r="D245" s="131" t="str">
        <f t="shared" si="29"/>
        <v/>
      </c>
      <c r="E245" s="131" t="str">
        <f t="shared" si="30"/>
        <v/>
      </c>
      <c r="F245" s="131" t="str">
        <f t="shared" si="31"/>
        <v/>
      </c>
      <c r="G245" s="130" t="str">
        <f t="shared" si="32"/>
        <v/>
      </c>
    </row>
    <row r="246" spans="1:7" x14ac:dyDescent="0.25">
      <c r="A246" s="128" t="str">
        <f t="shared" si="33"/>
        <v/>
      </c>
      <c r="B246" s="129" t="str">
        <f t="shared" si="34"/>
        <v/>
      </c>
      <c r="C246" s="130" t="str">
        <f t="shared" si="35"/>
        <v/>
      </c>
      <c r="D246" s="131" t="str">
        <f t="shared" si="29"/>
        <v/>
      </c>
      <c r="E246" s="131" t="str">
        <f t="shared" si="30"/>
        <v/>
      </c>
      <c r="F246" s="131" t="str">
        <f t="shared" si="31"/>
        <v/>
      </c>
      <c r="G246" s="130" t="str">
        <f t="shared" si="32"/>
        <v/>
      </c>
    </row>
    <row r="247" spans="1:7" x14ac:dyDescent="0.25">
      <c r="A247" s="128" t="str">
        <f t="shared" si="33"/>
        <v/>
      </c>
      <c r="B247" s="129" t="str">
        <f t="shared" si="34"/>
        <v/>
      </c>
      <c r="C247" s="130" t="str">
        <f t="shared" si="35"/>
        <v/>
      </c>
      <c r="D247" s="131" t="str">
        <f t="shared" si="29"/>
        <v/>
      </c>
      <c r="E247" s="131" t="str">
        <f t="shared" si="30"/>
        <v/>
      </c>
      <c r="F247" s="131" t="str">
        <f t="shared" si="31"/>
        <v/>
      </c>
      <c r="G247" s="130" t="str">
        <f t="shared" si="32"/>
        <v/>
      </c>
    </row>
    <row r="248" spans="1:7" x14ac:dyDescent="0.25">
      <c r="A248" s="128" t="str">
        <f t="shared" si="33"/>
        <v/>
      </c>
      <c r="B248" s="129" t="str">
        <f t="shared" si="34"/>
        <v/>
      </c>
      <c r="C248" s="130" t="str">
        <f t="shared" si="35"/>
        <v/>
      </c>
      <c r="D248" s="131" t="str">
        <f t="shared" si="29"/>
        <v/>
      </c>
      <c r="E248" s="131" t="str">
        <f t="shared" si="30"/>
        <v/>
      </c>
      <c r="F248" s="131" t="str">
        <f t="shared" si="31"/>
        <v/>
      </c>
      <c r="G248" s="130" t="str">
        <f t="shared" si="32"/>
        <v/>
      </c>
    </row>
    <row r="249" spans="1:7" x14ac:dyDescent="0.25">
      <c r="A249" s="128" t="str">
        <f t="shared" si="33"/>
        <v/>
      </c>
      <c r="B249" s="129" t="str">
        <f t="shared" si="34"/>
        <v/>
      </c>
      <c r="C249" s="130" t="str">
        <f t="shared" si="35"/>
        <v/>
      </c>
      <c r="D249" s="131" t="str">
        <f t="shared" si="29"/>
        <v/>
      </c>
      <c r="E249" s="131" t="str">
        <f t="shared" si="30"/>
        <v/>
      </c>
      <c r="F249" s="131" t="str">
        <f t="shared" si="31"/>
        <v/>
      </c>
      <c r="G249" s="130" t="str">
        <f t="shared" si="32"/>
        <v/>
      </c>
    </row>
    <row r="250" spans="1:7" x14ac:dyDescent="0.25">
      <c r="A250" s="128" t="str">
        <f t="shared" si="33"/>
        <v/>
      </c>
      <c r="B250" s="129" t="str">
        <f t="shared" si="34"/>
        <v/>
      </c>
      <c r="C250" s="130" t="str">
        <f t="shared" si="35"/>
        <v/>
      </c>
      <c r="D250" s="131" t="str">
        <f t="shared" si="29"/>
        <v/>
      </c>
      <c r="E250" s="131" t="str">
        <f t="shared" si="30"/>
        <v/>
      </c>
      <c r="F250" s="131" t="str">
        <f t="shared" si="31"/>
        <v/>
      </c>
      <c r="G250" s="130" t="str">
        <f t="shared" si="32"/>
        <v/>
      </c>
    </row>
    <row r="251" spans="1:7" x14ac:dyDescent="0.25">
      <c r="A251" s="128" t="str">
        <f t="shared" si="33"/>
        <v/>
      </c>
      <c r="B251" s="129" t="str">
        <f t="shared" si="34"/>
        <v/>
      </c>
      <c r="C251" s="130" t="str">
        <f t="shared" si="35"/>
        <v/>
      </c>
      <c r="D251" s="131" t="str">
        <f t="shared" si="29"/>
        <v/>
      </c>
      <c r="E251" s="131" t="str">
        <f t="shared" si="30"/>
        <v/>
      </c>
      <c r="F251" s="131" t="str">
        <f t="shared" si="31"/>
        <v/>
      </c>
      <c r="G251" s="130" t="str">
        <f t="shared" si="32"/>
        <v/>
      </c>
    </row>
    <row r="252" spans="1:7" x14ac:dyDescent="0.25">
      <c r="A252" s="128" t="str">
        <f t="shared" si="33"/>
        <v/>
      </c>
      <c r="B252" s="129" t="str">
        <f t="shared" si="34"/>
        <v/>
      </c>
      <c r="C252" s="130" t="str">
        <f t="shared" si="35"/>
        <v/>
      </c>
      <c r="D252" s="131" t="str">
        <f t="shared" si="29"/>
        <v/>
      </c>
      <c r="E252" s="131" t="str">
        <f t="shared" si="30"/>
        <v/>
      </c>
      <c r="F252" s="131" t="str">
        <f t="shared" si="31"/>
        <v/>
      </c>
      <c r="G252" s="130" t="str">
        <f t="shared" si="32"/>
        <v/>
      </c>
    </row>
    <row r="253" spans="1:7" x14ac:dyDescent="0.25">
      <c r="A253" s="128" t="str">
        <f t="shared" si="33"/>
        <v/>
      </c>
      <c r="B253" s="129" t="str">
        <f t="shared" si="34"/>
        <v/>
      </c>
      <c r="C253" s="130" t="str">
        <f t="shared" si="35"/>
        <v/>
      </c>
      <c r="D253" s="131" t="str">
        <f t="shared" si="29"/>
        <v/>
      </c>
      <c r="E253" s="131" t="str">
        <f t="shared" si="30"/>
        <v/>
      </c>
      <c r="F253" s="131" t="str">
        <f t="shared" si="31"/>
        <v/>
      </c>
      <c r="G253" s="130" t="str">
        <f t="shared" si="32"/>
        <v/>
      </c>
    </row>
    <row r="254" spans="1:7" x14ac:dyDescent="0.25">
      <c r="A254" s="128" t="str">
        <f t="shared" si="33"/>
        <v/>
      </c>
      <c r="B254" s="129" t="str">
        <f t="shared" si="34"/>
        <v/>
      </c>
      <c r="C254" s="130" t="str">
        <f t="shared" si="35"/>
        <v/>
      </c>
      <c r="D254" s="131" t="str">
        <f t="shared" si="29"/>
        <v/>
      </c>
      <c r="E254" s="131" t="str">
        <f t="shared" si="30"/>
        <v/>
      </c>
      <c r="F254" s="131" t="str">
        <f t="shared" si="31"/>
        <v/>
      </c>
      <c r="G254" s="130" t="str">
        <f t="shared" si="32"/>
        <v/>
      </c>
    </row>
    <row r="255" spans="1:7" x14ac:dyDescent="0.25">
      <c r="A255" s="128" t="str">
        <f t="shared" si="33"/>
        <v/>
      </c>
      <c r="B255" s="129" t="str">
        <f t="shared" si="34"/>
        <v/>
      </c>
      <c r="C255" s="130" t="str">
        <f t="shared" si="35"/>
        <v/>
      </c>
      <c r="D255" s="131" t="str">
        <f t="shared" si="29"/>
        <v/>
      </c>
      <c r="E255" s="131" t="str">
        <f t="shared" si="30"/>
        <v/>
      </c>
      <c r="F255" s="131" t="str">
        <f t="shared" si="31"/>
        <v/>
      </c>
      <c r="G255" s="130" t="str">
        <f t="shared" si="32"/>
        <v/>
      </c>
    </row>
    <row r="256" spans="1:7" x14ac:dyDescent="0.25">
      <c r="A256" s="128" t="str">
        <f t="shared" si="33"/>
        <v/>
      </c>
      <c r="B256" s="129" t="str">
        <f t="shared" si="34"/>
        <v/>
      </c>
      <c r="C256" s="130" t="str">
        <f t="shared" si="35"/>
        <v/>
      </c>
      <c r="D256" s="131" t="str">
        <f t="shared" si="29"/>
        <v/>
      </c>
      <c r="E256" s="131" t="str">
        <f t="shared" si="30"/>
        <v/>
      </c>
      <c r="F256" s="131" t="str">
        <f t="shared" si="31"/>
        <v/>
      </c>
      <c r="G256" s="130" t="str">
        <f t="shared" si="32"/>
        <v/>
      </c>
    </row>
    <row r="257" spans="1:7" x14ac:dyDescent="0.25">
      <c r="A257" s="128" t="str">
        <f t="shared" si="33"/>
        <v/>
      </c>
      <c r="B257" s="129" t="str">
        <f t="shared" si="34"/>
        <v/>
      </c>
      <c r="C257" s="130" t="str">
        <f t="shared" si="35"/>
        <v/>
      </c>
      <c r="D257" s="131" t="str">
        <f t="shared" si="29"/>
        <v/>
      </c>
      <c r="E257" s="131" t="str">
        <f t="shared" si="30"/>
        <v/>
      </c>
      <c r="F257" s="131" t="str">
        <f t="shared" si="31"/>
        <v/>
      </c>
      <c r="G257" s="130" t="str">
        <f t="shared" si="32"/>
        <v/>
      </c>
    </row>
    <row r="258" spans="1:7" x14ac:dyDescent="0.25">
      <c r="A258" s="128" t="str">
        <f t="shared" si="33"/>
        <v/>
      </c>
      <c r="B258" s="129" t="str">
        <f t="shared" si="34"/>
        <v/>
      </c>
      <c r="C258" s="130" t="str">
        <f t="shared" si="35"/>
        <v/>
      </c>
      <c r="D258" s="131" t="str">
        <f t="shared" si="29"/>
        <v/>
      </c>
      <c r="E258" s="131" t="str">
        <f t="shared" si="30"/>
        <v/>
      </c>
      <c r="F258" s="131" t="str">
        <f t="shared" si="31"/>
        <v/>
      </c>
      <c r="G258" s="130" t="str">
        <f t="shared" si="32"/>
        <v/>
      </c>
    </row>
    <row r="259" spans="1:7" x14ac:dyDescent="0.25">
      <c r="A259" s="128" t="str">
        <f t="shared" si="33"/>
        <v/>
      </c>
      <c r="B259" s="129" t="str">
        <f t="shared" si="34"/>
        <v/>
      </c>
      <c r="C259" s="130" t="str">
        <f t="shared" si="35"/>
        <v/>
      </c>
      <c r="D259" s="131" t="str">
        <f t="shared" si="29"/>
        <v/>
      </c>
      <c r="E259" s="131" t="str">
        <f t="shared" si="30"/>
        <v/>
      </c>
      <c r="F259" s="131" t="str">
        <f t="shared" si="31"/>
        <v/>
      </c>
      <c r="G259" s="130" t="str">
        <f t="shared" si="32"/>
        <v/>
      </c>
    </row>
    <row r="260" spans="1:7" x14ac:dyDescent="0.25">
      <c r="A260" s="128" t="str">
        <f t="shared" si="33"/>
        <v/>
      </c>
      <c r="B260" s="129" t="str">
        <f t="shared" si="34"/>
        <v/>
      </c>
      <c r="C260" s="130" t="str">
        <f t="shared" si="35"/>
        <v/>
      </c>
      <c r="D260" s="131" t="str">
        <f t="shared" si="29"/>
        <v/>
      </c>
      <c r="E260" s="131" t="str">
        <f t="shared" si="30"/>
        <v/>
      </c>
      <c r="F260" s="131" t="str">
        <f t="shared" si="31"/>
        <v/>
      </c>
      <c r="G260" s="130" t="str">
        <f t="shared" si="32"/>
        <v/>
      </c>
    </row>
    <row r="261" spans="1:7" x14ac:dyDescent="0.25">
      <c r="A261" s="128" t="str">
        <f t="shared" si="33"/>
        <v/>
      </c>
      <c r="B261" s="129" t="str">
        <f t="shared" si="34"/>
        <v/>
      </c>
      <c r="C261" s="130" t="str">
        <f t="shared" si="35"/>
        <v/>
      </c>
      <c r="D261" s="131" t="str">
        <f t="shared" si="29"/>
        <v/>
      </c>
      <c r="E261" s="131" t="str">
        <f t="shared" si="30"/>
        <v/>
      </c>
      <c r="F261" s="131" t="str">
        <f t="shared" si="31"/>
        <v/>
      </c>
      <c r="G261" s="130" t="str">
        <f t="shared" si="32"/>
        <v/>
      </c>
    </row>
    <row r="262" spans="1:7" x14ac:dyDescent="0.25">
      <c r="A262" s="128" t="str">
        <f t="shared" si="33"/>
        <v/>
      </c>
      <c r="B262" s="129" t="str">
        <f t="shared" si="34"/>
        <v/>
      </c>
      <c r="C262" s="130" t="str">
        <f t="shared" si="35"/>
        <v/>
      </c>
      <c r="D262" s="131" t="str">
        <f t="shared" si="29"/>
        <v/>
      </c>
      <c r="E262" s="131" t="str">
        <f t="shared" si="30"/>
        <v/>
      </c>
      <c r="F262" s="131" t="str">
        <f t="shared" si="31"/>
        <v/>
      </c>
      <c r="G262" s="130" t="str">
        <f t="shared" si="32"/>
        <v/>
      </c>
    </row>
    <row r="263" spans="1:7" x14ac:dyDescent="0.25">
      <c r="A263" s="128" t="str">
        <f t="shared" si="33"/>
        <v/>
      </c>
      <c r="B263" s="129" t="str">
        <f t="shared" si="34"/>
        <v/>
      </c>
      <c r="C263" s="130" t="str">
        <f t="shared" si="35"/>
        <v/>
      </c>
      <c r="D263" s="131" t="str">
        <f t="shared" si="29"/>
        <v/>
      </c>
      <c r="E263" s="131" t="str">
        <f t="shared" si="30"/>
        <v/>
      </c>
      <c r="F263" s="131" t="str">
        <f t="shared" si="31"/>
        <v/>
      </c>
      <c r="G263" s="130" t="str">
        <f t="shared" si="32"/>
        <v/>
      </c>
    </row>
    <row r="264" spans="1:7" x14ac:dyDescent="0.25">
      <c r="A264" s="128" t="str">
        <f t="shared" si="33"/>
        <v/>
      </c>
      <c r="B264" s="129" t="str">
        <f t="shared" si="34"/>
        <v/>
      </c>
      <c r="C264" s="130" t="str">
        <f t="shared" si="35"/>
        <v/>
      </c>
      <c r="D264" s="131" t="str">
        <f t="shared" si="29"/>
        <v/>
      </c>
      <c r="E264" s="131" t="str">
        <f t="shared" si="30"/>
        <v/>
      </c>
      <c r="F264" s="131" t="str">
        <f t="shared" si="31"/>
        <v/>
      </c>
      <c r="G264" s="130" t="str">
        <f t="shared" si="32"/>
        <v/>
      </c>
    </row>
    <row r="265" spans="1:7" x14ac:dyDescent="0.25">
      <c r="A265" s="128" t="str">
        <f t="shared" si="33"/>
        <v/>
      </c>
      <c r="B265" s="129" t="str">
        <f t="shared" si="34"/>
        <v/>
      </c>
      <c r="C265" s="130" t="str">
        <f t="shared" si="35"/>
        <v/>
      </c>
      <c r="D265" s="131" t="str">
        <f t="shared" si="29"/>
        <v/>
      </c>
      <c r="E265" s="131" t="str">
        <f t="shared" si="30"/>
        <v/>
      </c>
      <c r="F265" s="131" t="str">
        <f t="shared" si="31"/>
        <v/>
      </c>
      <c r="G265" s="130" t="str">
        <f t="shared" si="32"/>
        <v/>
      </c>
    </row>
    <row r="266" spans="1:7" x14ac:dyDescent="0.25">
      <c r="A266" s="128" t="str">
        <f t="shared" si="33"/>
        <v/>
      </c>
      <c r="B266" s="129" t="str">
        <f t="shared" si="34"/>
        <v/>
      </c>
      <c r="C266" s="130" t="str">
        <f t="shared" si="35"/>
        <v/>
      </c>
      <c r="D266" s="131" t="str">
        <f t="shared" si="29"/>
        <v/>
      </c>
      <c r="E266" s="131" t="str">
        <f t="shared" si="30"/>
        <v/>
      </c>
      <c r="F266" s="131" t="str">
        <f t="shared" si="31"/>
        <v/>
      </c>
      <c r="G266" s="130" t="str">
        <f t="shared" si="32"/>
        <v/>
      </c>
    </row>
    <row r="267" spans="1:7" x14ac:dyDescent="0.25">
      <c r="A267" s="128" t="str">
        <f t="shared" si="33"/>
        <v/>
      </c>
      <c r="B267" s="129" t="str">
        <f t="shared" si="34"/>
        <v/>
      </c>
      <c r="C267" s="130" t="str">
        <f t="shared" si="35"/>
        <v/>
      </c>
      <c r="D267" s="131" t="str">
        <f t="shared" si="29"/>
        <v/>
      </c>
      <c r="E267" s="131" t="str">
        <f t="shared" si="30"/>
        <v/>
      </c>
      <c r="F267" s="131" t="str">
        <f t="shared" si="31"/>
        <v/>
      </c>
      <c r="G267" s="130" t="str">
        <f t="shared" si="32"/>
        <v/>
      </c>
    </row>
    <row r="268" spans="1:7" x14ac:dyDescent="0.25">
      <c r="A268" s="128" t="str">
        <f t="shared" si="33"/>
        <v/>
      </c>
      <c r="B268" s="129" t="str">
        <f t="shared" si="34"/>
        <v/>
      </c>
      <c r="C268" s="130" t="str">
        <f t="shared" si="35"/>
        <v/>
      </c>
      <c r="D268" s="131" t="str">
        <f t="shared" si="29"/>
        <v/>
      </c>
      <c r="E268" s="131" t="str">
        <f t="shared" si="30"/>
        <v/>
      </c>
      <c r="F268" s="131" t="str">
        <f t="shared" si="31"/>
        <v/>
      </c>
      <c r="G268" s="130" t="str">
        <f t="shared" si="32"/>
        <v/>
      </c>
    </row>
    <row r="269" spans="1:7" x14ac:dyDescent="0.25">
      <c r="A269" s="128" t="str">
        <f t="shared" si="33"/>
        <v/>
      </c>
      <c r="B269" s="129" t="str">
        <f t="shared" si="34"/>
        <v/>
      </c>
      <c r="C269" s="130" t="str">
        <f t="shared" si="35"/>
        <v/>
      </c>
      <c r="D269" s="131" t="str">
        <f t="shared" si="29"/>
        <v/>
      </c>
      <c r="E269" s="131" t="str">
        <f t="shared" si="30"/>
        <v/>
      </c>
      <c r="F269" s="131" t="str">
        <f t="shared" si="31"/>
        <v/>
      </c>
      <c r="G269" s="130" t="str">
        <f t="shared" si="32"/>
        <v/>
      </c>
    </row>
    <row r="270" spans="1:7" x14ac:dyDescent="0.25">
      <c r="A270" s="128" t="str">
        <f t="shared" si="33"/>
        <v/>
      </c>
      <c r="B270" s="129" t="str">
        <f t="shared" si="34"/>
        <v/>
      </c>
      <c r="C270" s="130" t="str">
        <f t="shared" si="35"/>
        <v/>
      </c>
      <c r="D270" s="131" t="str">
        <f t="shared" ref="D270:D333" si="36">IF(B270="","",IPMT($E$10/12,B270,$E$7,-$E$8,$E$9,0))</f>
        <v/>
      </c>
      <c r="E270" s="131" t="str">
        <f t="shared" ref="E270:E333" si="37">IF(B270="","",PPMT($E$10/12,B270,$E$7,-$E$8,$E$9,0))</f>
        <v/>
      </c>
      <c r="F270" s="131" t="str">
        <f t="shared" si="31"/>
        <v/>
      </c>
      <c r="G270" s="130" t="str">
        <f t="shared" si="32"/>
        <v/>
      </c>
    </row>
    <row r="271" spans="1:7" x14ac:dyDescent="0.25">
      <c r="A271" s="128" t="str">
        <f t="shared" si="33"/>
        <v/>
      </c>
      <c r="B271" s="129" t="str">
        <f t="shared" si="34"/>
        <v/>
      </c>
      <c r="C271" s="130" t="str">
        <f t="shared" si="35"/>
        <v/>
      </c>
      <c r="D271" s="131" t="str">
        <f t="shared" si="36"/>
        <v/>
      </c>
      <c r="E271" s="131" t="str">
        <f t="shared" si="37"/>
        <v/>
      </c>
      <c r="F271" s="131" t="str">
        <f t="shared" ref="F271:F334" si="38">IF(B271="","",SUM(D271:E271))</f>
        <v/>
      </c>
      <c r="G271" s="130" t="str">
        <f t="shared" ref="G271:G334" si="39">IF(B271="","",SUM(C271)-SUM(E271))</f>
        <v/>
      </c>
    </row>
    <row r="272" spans="1:7" x14ac:dyDescent="0.25">
      <c r="A272" s="128" t="str">
        <f t="shared" ref="A272:A335" si="40">IF(B272="","",EDATE(A271,1))</f>
        <v/>
      </c>
      <c r="B272" s="129" t="str">
        <f t="shared" ref="B272:B335" si="41">IF(B271="","",IF(SUM(B271)+1&lt;=$E$7,SUM(B271)+1,""))</f>
        <v/>
      </c>
      <c r="C272" s="130" t="str">
        <f t="shared" ref="C272:C335" si="42">IF(B272="","",G271)</f>
        <v/>
      </c>
      <c r="D272" s="131" t="str">
        <f t="shared" si="36"/>
        <v/>
      </c>
      <c r="E272" s="131" t="str">
        <f t="shared" si="37"/>
        <v/>
      </c>
      <c r="F272" s="131" t="str">
        <f t="shared" si="38"/>
        <v/>
      </c>
      <c r="G272" s="130" t="str">
        <f t="shared" si="39"/>
        <v/>
      </c>
    </row>
    <row r="273" spans="1:7" x14ac:dyDescent="0.25">
      <c r="A273" s="128" t="str">
        <f t="shared" si="40"/>
        <v/>
      </c>
      <c r="B273" s="129" t="str">
        <f t="shared" si="41"/>
        <v/>
      </c>
      <c r="C273" s="130" t="str">
        <f t="shared" si="42"/>
        <v/>
      </c>
      <c r="D273" s="131" t="str">
        <f t="shared" si="36"/>
        <v/>
      </c>
      <c r="E273" s="131" t="str">
        <f t="shared" si="37"/>
        <v/>
      </c>
      <c r="F273" s="131" t="str">
        <f t="shared" si="38"/>
        <v/>
      </c>
      <c r="G273" s="130" t="str">
        <f t="shared" si="39"/>
        <v/>
      </c>
    </row>
    <row r="274" spans="1:7" x14ac:dyDescent="0.25">
      <c r="A274" s="128" t="str">
        <f t="shared" si="40"/>
        <v/>
      </c>
      <c r="B274" s="129" t="str">
        <f t="shared" si="41"/>
        <v/>
      </c>
      <c r="C274" s="130" t="str">
        <f t="shared" si="42"/>
        <v/>
      </c>
      <c r="D274" s="131" t="str">
        <f t="shared" si="36"/>
        <v/>
      </c>
      <c r="E274" s="131" t="str">
        <f t="shared" si="37"/>
        <v/>
      </c>
      <c r="F274" s="131" t="str">
        <f t="shared" si="38"/>
        <v/>
      </c>
      <c r="G274" s="130" t="str">
        <f t="shared" si="39"/>
        <v/>
      </c>
    </row>
    <row r="275" spans="1:7" x14ac:dyDescent="0.25">
      <c r="A275" s="128" t="str">
        <f t="shared" si="40"/>
        <v/>
      </c>
      <c r="B275" s="129" t="str">
        <f t="shared" si="41"/>
        <v/>
      </c>
      <c r="C275" s="130" t="str">
        <f t="shared" si="42"/>
        <v/>
      </c>
      <c r="D275" s="131" t="str">
        <f t="shared" si="36"/>
        <v/>
      </c>
      <c r="E275" s="131" t="str">
        <f t="shared" si="37"/>
        <v/>
      </c>
      <c r="F275" s="131" t="str">
        <f t="shared" si="38"/>
        <v/>
      </c>
      <c r="G275" s="130" t="str">
        <f t="shared" si="39"/>
        <v/>
      </c>
    </row>
    <row r="276" spans="1:7" x14ac:dyDescent="0.25">
      <c r="A276" s="128" t="str">
        <f t="shared" si="40"/>
        <v/>
      </c>
      <c r="B276" s="129" t="str">
        <f t="shared" si="41"/>
        <v/>
      </c>
      <c r="C276" s="130" t="str">
        <f t="shared" si="42"/>
        <v/>
      </c>
      <c r="D276" s="131" t="str">
        <f t="shared" si="36"/>
        <v/>
      </c>
      <c r="E276" s="131" t="str">
        <f t="shared" si="37"/>
        <v/>
      </c>
      <c r="F276" s="131" t="str">
        <f t="shared" si="38"/>
        <v/>
      </c>
      <c r="G276" s="130" t="str">
        <f t="shared" si="39"/>
        <v/>
      </c>
    </row>
    <row r="277" spans="1:7" x14ac:dyDescent="0.25">
      <c r="A277" s="128" t="str">
        <f t="shared" si="40"/>
        <v/>
      </c>
      <c r="B277" s="129" t="str">
        <f t="shared" si="41"/>
        <v/>
      </c>
      <c r="C277" s="130" t="str">
        <f t="shared" si="42"/>
        <v/>
      </c>
      <c r="D277" s="131" t="str">
        <f t="shared" si="36"/>
        <v/>
      </c>
      <c r="E277" s="131" t="str">
        <f t="shared" si="37"/>
        <v/>
      </c>
      <c r="F277" s="131" t="str">
        <f t="shared" si="38"/>
        <v/>
      </c>
      <c r="G277" s="130" t="str">
        <f t="shared" si="39"/>
        <v/>
      </c>
    </row>
    <row r="278" spans="1:7" x14ac:dyDescent="0.25">
      <c r="A278" s="128" t="str">
        <f t="shared" si="40"/>
        <v/>
      </c>
      <c r="B278" s="129" t="str">
        <f t="shared" si="41"/>
        <v/>
      </c>
      <c r="C278" s="130" t="str">
        <f t="shared" si="42"/>
        <v/>
      </c>
      <c r="D278" s="131" t="str">
        <f t="shared" si="36"/>
        <v/>
      </c>
      <c r="E278" s="131" t="str">
        <f t="shared" si="37"/>
        <v/>
      </c>
      <c r="F278" s="131" t="str">
        <f t="shared" si="38"/>
        <v/>
      </c>
      <c r="G278" s="130" t="str">
        <f t="shared" si="39"/>
        <v/>
      </c>
    </row>
    <row r="279" spans="1:7" x14ac:dyDescent="0.25">
      <c r="A279" s="128" t="str">
        <f t="shared" si="40"/>
        <v/>
      </c>
      <c r="B279" s="129" t="str">
        <f t="shared" si="41"/>
        <v/>
      </c>
      <c r="C279" s="130" t="str">
        <f t="shared" si="42"/>
        <v/>
      </c>
      <c r="D279" s="131" t="str">
        <f t="shared" si="36"/>
        <v/>
      </c>
      <c r="E279" s="131" t="str">
        <f t="shared" si="37"/>
        <v/>
      </c>
      <c r="F279" s="131" t="str">
        <f t="shared" si="38"/>
        <v/>
      </c>
      <c r="G279" s="130" t="str">
        <f t="shared" si="39"/>
        <v/>
      </c>
    </row>
    <row r="280" spans="1:7" x14ac:dyDescent="0.25">
      <c r="A280" s="128" t="str">
        <f t="shared" si="40"/>
        <v/>
      </c>
      <c r="B280" s="129" t="str">
        <f t="shared" si="41"/>
        <v/>
      </c>
      <c r="C280" s="130" t="str">
        <f t="shared" si="42"/>
        <v/>
      </c>
      <c r="D280" s="131" t="str">
        <f t="shared" si="36"/>
        <v/>
      </c>
      <c r="E280" s="131" t="str">
        <f t="shared" si="37"/>
        <v/>
      </c>
      <c r="F280" s="131" t="str">
        <f t="shared" si="38"/>
        <v/>
      </c>
      <c r="G280" s="130" t="str">
        <f t="shared" si="39"/>
        <v/>
      </c>
    </row>
    <row r="281" spans="1:7" x14ac:dyDescent="0.25">
      <c r="A281" s="128" t="str">
        <f t="shared" si="40"/>
        <v/>
      </c>
      <c r="B281" s="129" t="str">
        <f t="shared" si="41"/>
        <v/>
      </c>
      <c r="C281" s="130" t="str">
        <f t="shared" si="42"/>
        <v/>
      </c>
      <c r="D281" s="131" t="str">
        <f t="shared" si="36"/>
        <v/>
      </c>
      <c r="E281" s="131" t="str">
        <f t="shared" si="37"/>
        <v/>
      </c>
      <c r="F281" s="131" t="str">
        <f t="shared" si="38"/>
        <v/>
      </c>
      <c r="G281" s="130" t="str">
        <f t="shared" si="39"/>
        <v/>
      </c>
    </row>
    <row r="282" spans="1:7" x14ac:dyDescent="0.25">
      <c r="A282" s="128" t="str">
        <f t="shared" si="40"/>
        <v/>
      </c>
      <c r="B282" s="129" t="str">
        <f t="shared" si="41"/>
        <v/>
      </c>
      <c r="C282" s="130" t="str">
        <f t="shared" si="42"/>
        <v/>
      </c>
      <c r="D282" s="131" t="str">
        <f t="shared" si="36"/>
        <v/>
      </c>
      <c r="E282" s="131" t="str">
        <f t="shared" si="37"/>
        <v/>
      </c>
      <c r="F282" s="131" t="str">
        <f t="shared" si="38"/>
        <v/>
      </c>
      <c r="G282" s="130" t="str">
        <f t="shared" si="39"/>
        <v/>
      </c>
    </row>
    <row r="283" spans="1:7" x14ac:dyDescent="0.25">
      <c r="A283" s="128" t="str">
        <f t="shared" si="40"/>
        <v/>
      </c>
      <c r="B283" s="129" t="str">
        <f t="shared" si="41"/>
        <v/>
      </c>
      <c r="C283" s="130" t="str">
        <f t="shared" si="42"/>
        <v/>
      </c>
      <c r="D283" s="131" t="str">
        <f t="shared" si="36"/>
        <v/>
      </c>
      <c r="E283" s="131" t="str">
        <f t="shared" si="37"/>
        <v/>
      </c>
      <c r="F283" s="131" t="str">
        <f t="shared" si="38"/>
        <v/>
      </c>
      <c r="G283" s="130" t="str">
        <f t="shared" si="39"/>
        <v/>
      </c>
    </row>
    <row r="284" spans="1:7" x14ac:dyDescent="0.25">
      <c r="A284" s="128" t="str">
        <f t="shared" si="40"/>
        <v/>
      </c>
      <c r="B284" s="129" t="str">
        <f t="shared" si="41"/>
        <v/>
      </c>
      <c r="C284" s="130" t="str">
        <f t="shared" si="42"/>
        <v/>
      </c>
      <c r="D284" s="131" t="str">
        <f t="shared" si="36"/>
        <v/>
      </c>
      <c r="E284" s="131" t="str">
        <f t="shared" si="37"/>
        <v/>
      </c>
      <c r="F284" s="131" t="str">
        <f t="shared" si="38"/>
        <v/>
      </c>
      <c r="G284" s="130" t="str">
        <f t="shared" si="39"/>
        <v/>
      </c>
    </row>
    <row r="285" spans="1:7" x14ac:dyDescent="0.25">
      <c r="A285" s="128" t="str">
        <f t="shared" si="40"/>
        <v/>
      </c>
      <c r="B285" s="129" t="str">
        <f t="shared" si="41"/>
        <v/>
      </c>
      <c r="C285" s="130" t="str">
        <f t="shared" si="42"/>
        <v/>
      </c>
      <c r="D285" s="131" t="str">
        <f t="shared" si="36"/>
        <v/>
      </c>
      <c r="E285" s="131" t="str">
        <f t="shared" si="37"/>
        <v/>
      </c>
      <c r="F285" s="131" t="str">
        <f t="shared" si="38"/>
        <v/>
      </c>
      <c r="G285" s="130" t="str">
        <f t="shared" si="39"/>
        <v/>
      </c>
    </row>
    <row r="286" spans="1:7" x14ac:dyDescent="0.25">
      <c r="A286" s="128" t="str">
        <f t="shared" si="40"/>
        <v/>
      </c>
      <c r="B286" s="129" t="str">
        <f t="shared" si="41"/>
        <v/>
      </c>
      <c r="C286" s="130" t="str">
        <f t="shared" si="42"/>
        <v/>
      </c>
      <c r="D286" s="131" t="str">
        <f t="shared" si="36"/>
        <v/>
      </c>
      <c r="E286" s="131" t="str">
        <f t="shared" si="37"/>
        <v/>
      </c>
      <c r="F286" s="131" t="str">
        <f t="shared" si="38"/>
        <v/>
      </c>
      <c r="G286" s="130" t="str">
        <f t="shared" si="39"/>
        <v/>
      </c>
    </row>
    <row r="287" spans="1:7" x14ac:dyDescent="0.25">
      <c r="A287" s="128" t="str">
        <f t="shared" si="40"/>
        <v/>
      </c>
      <c r="B287" s="129" t="str">
        <f t="shared" si="41"/>
        <v/>
      </c>
      <c r="C287" s="130" t="str">
        <f t="shared" si="42"/>
        <v/>
      </c>
      <c r="D287" s="131" t="str">
        <f t="shared" si="36"/>
        <v/>
      </c>
      <c r="E287" s="131" t="str">
        <f t="shared" si="37"/>
        <v/>
      </c>
      <c r="F287" s="131" t="str">
        <f t="shared" si="38"/>
        <v/>
      </c>
      <c r="G287" s="130" t="str">
        <f t="shared" si="39"/>
        <v/>
      </c>
    </row>
    <row r="288" spans="1:7" x14ac:dyDescent="0.25">
      <c r="A288" s="128" t="str">
        <f t="shared" si="40"/>
        <v/>
      </c>
      <c r="B288" s="129" t="str">
        <f t="shared" si="41"/>
        <v/>
      </c>
      <c r="C288" s="130" t="str">
        <f t="shared" si="42"/>
        <v/>
      </c>
      <c r="D288" s="131" t="str">
        <f t="shared" si="36"/>
        <v/>
      </c>
      <c r="E288" s="131" t="str">
        <f t="shared" si="37"/>
        <v/>
      </c>
      <c r="F288" s="131" t="str">
        <f t="shared" si="38"/>
        <v/>
      </c>
      <c r="G288" s="130" t="str">
        <f t="shared" si="39"/>
        <v/>
      </c>
    </row>
    <row r="289" spans="1:7" x14ac:dyDescent="0.25">
      <c r="A289" s="128" t="str">
        <f t="shared" si="40"/>
        <v/>
      </c>
      <c r="B289" s="129" t="str">
        <f t="shared" si="41"/>
        <v/>
      </c>
      <c r="C289" s="130" t="str">
        <f t="shared" si="42"/>
        <v/>
      </c>
      <c r="D289" s="131" t="str">
        <f t="shared" si="36"/>
        <v/>
      </c>
      <c r="E289" s="131" t="str">
        <f t="shared" si="37"/>
        <v/>
      </c>
      <c r="F289" s="131" t="str">
        <f t="shared" si="38"/>
        <v/>
      </c>
      <c r="G289" s="130" t="str">
        <f t="shared" si="39"/>
        <v/>
      </c>
    </row>
    <row r="290" spans="1:7" x14ac:dyDescent="0.25">
      <c r="A290" s="128" t="str">
        <f t="shared" si="40"/>
        <v/>
      </c>
      <c r="B290" s="129" t="str">
        <f t="shared" si="41"/>
        <v/>
      </c>
      <c r="C290" s="130" t="str">
        <f t="shared" si="42"/>
        <v/>
      </c>
      <c r="D290" s="131" t="str">
        <f t="shared" si="36"/>
        <v/>
      </c>
      <c r="E290" s="131" t="str">
        <f t="shared" si="37"/>
        <v/>
      </c>
      <c r="F290" s="131" t="str">
        <f t="shared" si="38"/>
        <v/>
      </c>
      <c r="G290" s="130" t="str">
        <f t="shared" si="39"/>
        <v/>
      </c>
    </row>
    <row r="291" spans="1:7" x14ac:dyDescent="0.25">
      <c r="A291" s="128" t="str">
        <f t="shared" si="40"/>
        <v/>
      </c>
      <c r="B291" s="129" t="str">
        <f t="shared" si="41"/>
        <v/>
      </c>
      <c r="C291" s="130" t="str">
        <f t="shared" si="42"/>
        <v/>
      </c>
      <c r="D291" s="131" t="str">
        <f t="shared" si="36"/>
        <v/>
      </c>
      <c r="E291" s="131" t="str">
        <f t="shared" si="37"/>
        <v/>
      </c>
      <c r="F291" s="131" t="str">
        <f t="shared" si="38"/>
        <v/>
      </c>
      <c r="G291" s="130" t="str">
        <f t="shared" si="39"/>
        <v/>
      </c>
    </row>
    <row r="292" spans="1:7" x14ac:dyDescent="0.25">
      <c r="A292" s="128" t="str">
        <f t="shared" si="40"/>
        <v/>
      </c>
      <c r="B292" s="129" t="str">
        <f t="shared" si="41"/>
        <v/>
      </c>
      <c r="C292" s="130" t="str">
        <f t="shared" si="42"/>
        <v/>
      </c>
      <c r="D292" s="131" t="str">
        <f t="shared" si="36"/>
        <v/>
      </c>
      <c r="E292" s="131" t="str">
        <f t="shared" si="37"/>
        <v/>
      </c>
      <c r="F292" s="131" t="str">
        <f t="shared" si="38"/>
        <v/>
      </c>
      <c r="G292" s="130" t="str">
        <f t="shared" si="39"/>
        <v/>
      </c>
    </row>
    <row r="293" spans="1:7" x14ac:dyDescent="0.25">
      <c r="A293" s="128" t="str">
        <f t="shared" si="40"/>
        <v/>
      </c>
      <c r="B293" s="129" t="str">
        <f t="shared" si="41"/>
        <v/>
      </c>
      <c r="C293" s="130" t="str">
        <f t="shared" si="42"/>
        <v/>
      </c>
      <c r="D293" s="131" t="str">
        <f t="shared" si="36"/>
        <v/>
      </c>
      <c r="E293" s="131" t="str">
        <f t="shared" si="37"/>
        <v/>
      </c>
      <c r="F293" s="131" t="str">
        <f t="shared" si="38"/>
        <v/>
      </c>
      <c r="G293" s="130" t="str">
        <f t="shared" si="39"/>
        <v/>
      </c>
    </row>
    <row r="294" spans="1:7" x14ac:dyDescent="0.25">
      <c r="A294" s="128" t="str">
        <f t="shared" si="40"/>
        <v/>
      </c>
      <c r="B294" s="129" t="str">
        <f t="shared" si="41"/>
        <v/>
      </c>
      <c r="C294" s="130" t="str">
        <f t="shared" si="42"/>
        <v/>
      </c>
      <c r="D294" s="131" t="str">
        <f t="shared" si="36"/>
        <v/>
      </c>
      <c r="E294" s="131" t="str">
        <f t="shared" si="37"/>
        <v/>
      </c>
      <c r="F294" s="131" t="str">
        <f t="shared" si="38"/>
        <v/>
      </c>
      <c r="G294" s="130" t="str">
        <f t="shared" si="39"/>
        <v/>
      </c>
    </row>
    <row r="295" spans="1:7" x14ac:dyDescent="0.25">
      <c r="A295" s="128" t="str">
        <f t="shared" si="40"/>
        <v/>
      </c>
      <c r="B295" s="129" t="str">
        <f t="shared" si="41"/>
        <v/>
      </c>
      <c r="C295" s="130" t="str">
        <f t="shared" si="42"/>
        <v/>
      </c>
      <c r="D295" s="131" t="str">
        <f t="shared" si="36"/>
        <v/>
      </c>
      <c r="E295" s="131" t="str">
        <f t="shared" si="37"/>
        <v/>
      </c>
      <c r="F295" s="131" t="str">
        <f t="shared" si="38"/>
        <v/>
      </c>
      <c r="G295" s="130" t="str">
        <f t="shared" si="39"/>
        <v/>
      </c>
    </row>
    <row r="296" spans="1:7" x14ac:dyDescent="0.25">
      <c r="A296" s="128" t="str">
        <f t="shared" si="40"/>
        <v/>
      </c>
      <c r="B296" s="129" t="str">
        <f t="shared" si="41"/>
        <v/>
      </c>
      <c r="C296" s="130" t="str">
        <f t="shared" si="42"/>
        <v/>
      </c>
      <c r="D296" s="131" t="str">
        <f t="shared" si="36"/>
        <v/>
      </c>
      <c r="E296" s="131" t="str">
        <f t="shared" si="37"/>
        <v/>
      </c>
      <c r="F296" s="131" t="str">
        <f t="shared" si="38"/>
        <v/>
      </c>
      <c r="G296" s="130" t="str">
        <f t="shared" si="39"/>
        <v/>
      </c>
    </row>
    <row r="297" spans="1:7" x14ac:dyDescent="0.25">
      <c r="A297" s="128" t="str">
        <f t="shared" si="40"/>
        <v/>
      </c>
      <c r="B297" s="129" t="str">
        <f t="shared" si="41"/>
        <v/>
      </c>
      <c r="C297" s="130" t="str">
        <f t="shared" si="42"/>
        <v/>
      </c>
      <c r="D297" s="131" t="str">
        <f t="shared" si="36"/>
        <v/>
      </c>
      <c r="E297" s="131" t="str">
        <f t="shared" si="37"/>
        <v/>
      </c>
      <c r="F297" s="131" t="str">
        <f t="shared" si="38"/>
        <v/>
      </c>
      <c r="G297" s="130" t="str">
        <f t="shared" si="39"/>
        <v/>
      </c>
    </row>
    <row r="298" spans="1:7" x14ac:dyDescent="0.25">
      <c r="A298" s="128" t="str">
        <f t="shared" si="40"/>
        <v/>
      </c>
      <c r="B298" s="129" t="str">
        <f t="shared" si="41"/>
        <v/>
      </c>
      <c r="C298" s="130" t="str">
        <f t="shared" si="42"/>
        <v/>
      </c>
      <c r="D298" s="131" t="str">
        <f t="shared" si="36"/>
        <v/>
      </c>
      <c r="E298" s="131" t="str">
        <f t="shared" si="37"/>
        <v/>
      </c>
      <c r="F298" s="131" t="str">
        <f t="shared" si="38"/>
        <v/>
      </c>
      <c r="G298" s="130" t="str">
        <f t="shared" si="39"/>
        <v/>
      </c>
    </row>
    <row r="299" spans="1:7" x14ac:dyDescent="0.25">
      <c r="A299" s="128" t="str">
        <f t="shared" si="40"/>
        <v/>
      </c>
      <c r="B299" s="129" t="str">
        <f t="shared" si="41"/>
        <v/>
      </c>
      <c r="C299" s="130" t="str">
        <f t="shared" si="42"/>
        <v/>
      </c>
      <c r="D299" s="131" t="str">
        <f t="shared" si="36"/>
        <v/>
      </c>
      <c r="E299" s="131" t="str">
        <f t="shared" si="37"/>
        <v/>
      </c>
      <c r="F299" s="131" t="str">
        <f t="shared" si="38"/>
        <v/>
      </c>
      <c r="G299" s="130" t="str">
        <f t="shared" si="39"/>
        <v/>
      </c>
    </row>
    <row r="300" spans="1:7" x14ac:dyDescent="0.25">
      <c r="A300" s="128" t="str">
        <f t="shared" si="40"/>
        <v/>
      </c>
      <c r="B300" s="129" t="str">
        <f t="shared" si="41"/>
        <v/>
      </c>
      <c r="C300" s="130" t="str">
        <f t="shared" si="42"/>
        <v/>
      </c>
      <c r="D300" s="131" t="str">
        <f t="shared" si="36"/>
        <v/>
      </c>
      <c r="E300" s="131" t="str">
        <f t="shared" si="37"/>
        <v/>
      </c>
      <c r="F300" s="131" t="str">
        <f t="shared" si="38"/>
        <v/>
      </c>
      <c r="G300" s="130" t="str">
        <f t="shared" si="39"/>
        <v/>
      </c>
    </row>
    <row r="301" spans="1:7" x14ac:dyDescent="0.25">
      <c r="A301" s="128" t="str">
        <f t="shared" si="40"/>
        <v/>
      </c>
      <c r="B301" s="129" t="str">
        <f t="shared" si="41"/>
        <v/>
      </c>
      <c r="C301" s="130" t="str">
        <f t="shared" si="42"/>
        <v/>
      </c>
      <c r="D301" s="131" t="str">
        <f t="shared" si="36"/>
        <v/>
      </c>
      <c r="E301" s="131" t="str">
        <f t="shared" si="37"/>
        <v/>
      </c>
      <c r="F301" s="131" t="str">
        <f t="shared" si="38"/>
        <v/>
      </c>
      <c r="G301" s="130" t="str">
        <f t="shared" si="39"/>
        <v/>
      </c>
    </row>
    <row r="302" spans="1:7" x14ac:dyDescent="0.25">
      <c r="A302" s="128" t="str">
        <f t="shared" si="40"/>
        <v/>
      </c>
      <c r="B302" s="129" t="str">
        <f t="shared" si="41"/>
        <v/>
      </c>
      <c r="C302" s="130" t="str">
        <f t="shared" si="42"/>
        <v/>
      </c>
      <c r="D302" s="131" t="str">
        <f t="shared" si="36"/>
        <v/>
      </c>
      <c r="E302" s="131" t="str">
        <f t="shared" si="37"/>
        <v/>
      </c>
      <c r="F302" s="131" t="str">
        <f t="shared" si="38"/>
        <v/>
      </c>
      <c r="G302" s="130" t="str">
        <f t="shared" si="39"/>
        <v/>
      </c>
    </row>
    <row r="303" spans="1:7" x14ac:dyDescent="0.25">
      <c r="A303" s="128" t="str">
        <f t="shared" si="40"/>
        <v/>
      </c>
      <c r="B303" s="129" t="str">
        <f t="shared" si="41"/>
        <v/>
      </c>
      <c r="C303" s="130" t="str">
        <f t="shared" si="42"/>
        <v/>
      </c>
      <c r="D303" s="131" t="str">
        <f t="shared" si="36"/>
        <v/>
      </c>
      <c r="E303" s="131" t="str">
        <f t="shared" si="37"/>
        <v/>
      </c>
      <c r="F303" s="131" t="str">
        <f t="shared" si="38"/>
        <v/>
      </c>
      <c r="G303" s="130" t="str">
        <f t="shared" si="39"/>
        <v/>
      </c>
    </row>
    <row r="304" spans="1:7" x14ac:dyDescent="0.25">
      <c r="A304" s="128" t="str">
        <f t="shared" si="40"/>
        <v/>
      </c>
      <c r="B304" s="129" t="str">
        <f t="shared" si="41"/>
        <v/>
      </c>
      <c r="C304" s="130" t="str">
        <f t="shared" si="42"/>
        <v/>
      </c>
      <c r="D304" s="131" t="str">
        <f t="shared" si="36"/>
        <v/>
      </c>
      <c r="E304" s="131" t="str">
        <f t="shared" si="37"/>
        <v/>
      </c>
      <c r="F304" s="131" t="str">
        <f t="shared" si="38"/>
        <v/>
      </c>
      <c r="G304" s="130" t="str">
        <f t="shared" si="39"/>
        <v/>
      </c>
    </row>
    <row r="305" spans="1:7" x14ac:dyDescent="0.25">
      <c r="A305" s="128" t="str">
        <f t="shared" si="40"/>
        <v/>
      </c>
      <c r="B305" s="129" t="str">
        <f t="shared" si="41"/>
        <v/>
      </c>
      <c r="C305" s="130" t="str">
        <f t="shared" si="42"/>
        <v/>
      </c>
      <c r="D305" s="131" t="str">
        <f t="shared" si="36"/>
        <v/>
      </c>
      <c r="E305" s="131" t="str">
        <f t="shared" si="37"/>
        <v/>
      </c>
      <c r="F305" s="131" t="str">
        <f t="shared" si="38"/>
        <v/>
      </c>
      <c r="G305" s="130" t="str">
        <f t="shared" si="39"/>
        <v/>
      </c>
    </row>
    <row r="306" spans="1:7" x14ac:dyDescent="0.25">
      <c r="A306" s="128" t="str">
        <f t="shared" si="40"/>
        <v/>
      </c>
      <c r="B306" s="129" t="str">
        <f t="shared" si="41"/>
        <v/>
      </c>
      <c r="C306" s="130" t="str">
        <f t="shared" si="42"/>
        <v/>
      </c>
      <c r="D306" s="131" t="str">
        <f t="shared" si="36"/>
        <v/>
      </c>
      <c r="E306" s="131" t="str">
        <f t="shared" si="37"/>
        <v/>
      </c>
      <c r="F306" s="131" t="str">
        <f t="shared" si="38"/>
        <v/>
      </c>
      <c r="G306" s="130" t="str">
        <f t="shared" si="39"/>
        <v/>
      </c>
    </row>
    <row r="307" spans="1:7" x14ac:dyDescent="0.25">
      <c r="A307" s="128" t="str">
        <f t="shared" si="40"/>
        <v/>
      </c>
      <c r="B307" s="129" t="str">
        <f t="shared" si="41"/>
        <v/>
      </c>
      <c r="C307" s="130" t="str">
        <f t="shared" si="42"/>
        <v/>
      </c>
      <c r="D307" s="131" t="str">
        <f t="shared" si="36"/>
        <v/>
      </c>
      <c r="E307" s="131" t="str">
        <f t="shared" si="37"/>
        <v/>
      </c>
      <c r="F307" s="131" t="str">
        <f t="shared" si="38"/>
        <v/>
      </c>
      <c r="G307" s="130" t="str">
        <f t="shared" si="39"/>
        <v/>
      </c>
    </row>
    <row r="308" spans="1:7" x14ac:dyDescent="0.25">
      <c r="A308" s="128" t="str">
        <f t="shared" si="40"/>
        <v/>
      </c>
      <c r="B308" s="129" t="str">
        <f t="shared" si="41"/>
        <v/>
      </c>
      <c r="C308" s="130" t="str">
        <f t="shared" si="42"/>
        <v/>
      </c>
      <c r="D308" s="131" t="str">
        <f t="shared" si="36"/>
        <v/>
      </c>
      <c r="E308" s="131" t="str">
        <f t="shared" si="37"/>
        <v/>
      </c>
      <c r="F308" s="131" t="str">
        <f t="shared" si="38"/>
        <v/>
      </c>
      <c r="G308" s="130" t="str">
        <f t="shared" si="39"/>
        <v/>
      </c>
    </row>
    <row r="309" spans="1:7" x14ac:dyDescent="0.25">
      <c r="A309" s="128" t="str">
        <f t="shared" si="40"/>
        <v/>
      </c>
      <c r="B309" s="129" t="str">
        <f t="shared" si="41"/>
        <v/>
      </c>
      <c r="C309" s="130" t="str">
        <f t="shared" si="42"/>
        <v/>
      </c>
      <c r="D309" s="131" t="str">
        <f t="shared" si="36"/>
        <v/>
      </c>
      <c r="E309" s="131" t="str">
        <f t="shared" si="37"/>
        <v/>
      </c>
      <c r="F309" s="131" t="str">
        <f t="shared" si="38"/>
        <v/>
      </c>
      <c r="G309" s="130" t="str">
        <f t="shared" si="39"/>
        <v/>
      </c>
    </row>
    <row r="310" spans="1:7" x14ac:dyDescent="0.25">
      <c r="A310" s="128" t="str">
        <f t="shared" si="40"/>
        <v/>
      </c>
      <c r="B310" s="129" t="str">
        <f t="shared" si="41"/>
        <v/>
      </c>
      <c r="C310" s="130" t="str">
        <f t="shared" si="42"/>
        <v/>
      </c>
      <c r="D310" s="131" t="str">
        <f t="shared" si="36"/>
        <v/>
      </c>
      <c r="E310" s="131" t="str">
        <f t="shared" si="37"/>
        <v/>
      </c>
      <c r="F310" s="131" t="str">
        <f t="shared" si="38"/>
        <v/>
      </c>
      <c r="G310" s="130" t="str">
        <f t="shared" si="39"/>
        <v/>
      </c>
    </row>
    <row r="311" spans="1:7" x14ac:dyDescent="0.25">
      <c r="A311" s="128" t="str">
        <f t="shared" si="40"/>
        <v/>
      </c>
      <c r="B311" s="129" t="str">
        <f t="shared" si="41"/>
        <v/>
      </c>
      <c r="C311" s="130" t="str">
        <f t="shared" si="42"/>
        <v/>
      </c>
      <c r="D311" s="131" t="str">
        <f t="shared" si="36"/>
        <v/>
      </c>
      <c r="E311" s="131" t="str">
        <f t="shared" si="37"/>
        <v/>
      </c>
      <c r="F311" s="131" t="str">
        <f t="shared" si="38"/>
        <v/>
      </c>
      <c r="G311" s="130" t="str">
        <f t="shared" si="39"/>
        <v/>
      </c>
    </row>
    <row r="312" spans="1:7" x14ac:dyDescent="0.25">
      <c r="A312" s="128" t="str">
        <f t="shared" si="40"/>
        <v/>
      </c>
      <c r="B312" s="129" t="str">
        <f t="shared" si="41"/>
        <v/>
      </c>
      <c r="C312" s="130" t="str">
        <f t="shared" si="42"/>
        <v/>
      </c>
      <c r="D312" s="131" t="str">
        <f t="shared" si="36"/>
        <v/>
      </c>
      <c r="E312" s="131" t="str">
        <f t="shared" si="37"/>
        <v/>
      </c>
      <c r="F312" s="131" t="str">
        <f t="shared" si="38"/>
        <v/>
      </c>
      <c r="G312" s="130" t="str">
        <f t="shared" si="39"/>
        <v/>
      </c>
    </row>
    <row r="313" spans="1:7" x14ac:dyDescent="0.25">
      <c r="A313" s="128" t="str">
        <f t="shared" si="40"/>
        <v/>
      </c>
      <c r="B313" s="129" t="str">
        <f t="shared" si="41"/>
        <v/>
      </c>
      <c r="C313" s="130" t="str">
        <f t="shared" si="42"/>
        <v/>
      </c>
      <c r="D313" s="131" t="str">
        <f t="shared" si="36"/>
        <v/>
      </c>
      <c r="E313" s="131" t="str">
        <f t="shared" si="37"/>
        <v/>
      </c>
      <c r="F313" s="131" t="str">
        <f t="shared" si="38"/>
        <v/>
      </c>
      <c r="G313" s="130" t="str">
        <f t="shared" si="39"/>
        <v/>
      </c>
    </row>
    <row r="314" spans="1:7" x14ac:dyDescent="0.25">
      <c r="A314" s="128" t="str">
        <f t="shared" si="40"/>
        <v/>
      </c>
      <c r="B314" s="129" t="str">
        <f t="shared" si="41"/>
        <v/>
      </c>
      <c r="C314" s="130" t="str">
        <f t="shared" si="42"/>
        <v/>
      </c>
      <c r="D314" s="131" t="str">
        <f t="shared" si="36"/>
        <v/>
      </c>
      <c r="E314" s="131" t="str">
        <f t="shared" si="37"/>
        <v/>
      </c>
      <c r="F314" s="131" t="str">
        <f t="shared" si="38"/>
        <v/>
      </c>
      <c r="G314" s="130" t="str">
        <f t="shared" si="39"/>
        <v/>
      </c>
    </row>
    <row r="315" spans="1:7" x14ac:dyDescent="0.25">
      <c r="A315" s="128" t="str">
        <f t="shared" si="40"/>
        <v/>
      </c>
      <c r="B315" s="129" t="str">
        <f t="shared" si="41"/>
        <v/>
      </c>
      <c r="C315" s="130" t="str">
        <f t="shared" si="42"/>
        <v/>
      </c>
      <c r="D315" s="131" t="str">
        <f t="shared" si="36"/>
        <v/>
      </c>
      <c r="E315" s="131" t="str">
        <f t="shared" si="37"/>
        <v/>
      </c>
      <c r="F315" s="131" t="str">
        <f t="shared" si="38"/>
        <v/>
      </c>
      <c r="G315" s="130" t="str">
        <f t="shared" si="39"/>
        <v/>
      </c>
    </row>
    <row r="316" spans="1:7" x14ac:dyDescent="0.25">
      <c r="A316" s="128" t="str">
        <f t="shared" si="40"/>
        <v/>
      </c>
      <c r="B316" s="129" t="str">
        <f t="shared" si="41"/>
        <v/>
      </c>
      <c r="C316" s="130" t="str">
        <f t="shared" si="42"/>
        <v/>
      </c>
      <c r="D316" s="131" t="str">
        <f t="shared" si="36"/>
        <v/>
      </c>
      <c r="E316" s="131" t="str">
        <f t="shared" si="37"/>
        <v/>
      </c>
      <c r="F316" s="131" t="str">
        <f t="shared" si="38"/>
        <v/>
      </c>
      <c r="G316" s="130" t="str">
        <f t="shared" si="39"/>
        <v/>
      </c>
    </row>
    <row r="317" spans="1:7" x14ac:dyDescent="0.25">
      <c r="A317" s="128" t="str">
        <f t="shared" si="40"/>
        <v/>
      </c>
      <c r="B317" s="129" t="str">
        <f t="shared" si="41"/>
        <v/>
      </c>
      <c r="C317" s="130" t="str">
        <f t="shared" si="42"/>
        <v/>
      </c>
      <c r="D317" s="131" t="str">
        <f t="shared" si="36"/>
        <v/>
      </c>
      <c r="E317" s="131" t="str">
        <f t="shared" si="37"/>
        <v/>
      </c>
      <c r="F317" s="131" t="str">
        <f t="shared" si="38"/>
        <v/>
      </c>
      <c r="G317" s="130" t="str">
        <f t="shared" si="39"/>
        <v/>
      </c>
    </row>
    <row r="318" spans="1:7" x14ac:dyDescent="0.25">
      <c r="A318" s="128" t="str">
        <f t="shared" si="40"/>
        <v/>
      </c>
      <c r="B318" s="129" t="str">
        <f t="shared" si="41"/>
        <v/>
      </c>
      <c r="C318" s="130" t="str">
        <f t="shared" si="42"/>
        <v/>
      </c>
      <c r="D318" s="131" t="str">
        <f t="shared" si="36"/>
        <v/>
      </c>
      <c r="E318" s="131" t="str">
        <f t="shared" si="37"/>
        <v/>
      </c>
      <c r="F318" s="131" t="str">
        <f t="shared" si="38"/>
        <v/>
      </c>
      <c r="G318" s="130" t="str">
        <f t="shared" si="39"/>
        <v/>
      </c>
    </row>
    <row r="319" spans="1:7" x14ac:dyDescent="0.25">
      <c r="A319" s="128" t="str">
        <f t="shared" si="40"/>
        <v/>
      </c>
      <c r="B319" s="129" t="str">
        <f t="shared" si="41"/>
        <v/>
      </c>
      <c r="C319" s="130" t="str">
        <f t="shared" si="42"/>
        <v/>
      </c>
      <c r="D319" s="131" t="str">
        <f t="shared" si="36"/>
        <v/>
      </c>
      <c r="E319" s="131" t="str">
        <f t="shared" si="37"/>
        <v/>
      </c>
      <c r="F319" s="131" t="str">
        <f t="shared" si="38"/>
        <v/>
      </c>
      <c r="G319" s="130" t="str">
        <f t="shared" si="39"/>
        <v/>
      </c>
    </row>
    <row r="320" spans="1:7" x14ac:dyDescent="0.25">
      <c r="A320" s="128" t="str">
        <f t="shared" si="40"/>
        <v/>
      </c>
      <c r="B320" s="129" t="str">
        <f t="shared" si="41"/>
        <v/>
      </c>
      <c r="C320" s="130" t="str">
        <f t="shared" si="42"/>
        <v/>
      </c>
      <c r="D320" s="131" t="str">
        <f t="shared" si="36"/>
        <v/>
      </c>
      <c r="E320" s="131" t="str">
        <f t="shared" si="37"/>
        <v/>
      </c>
      <c r="F320" s="131" t="str">
        <f t="shared" si="38"/>
        <v/>
      </c>
      <c r="G320" s="130" t="str">
        <f t="shared" si="39"/>
        <v/>
      </c>
    </row>
    <row r="321" spans="1:7" x14ac:dyDescent="0.25">
      <c r="A321" s="128" t="str">
        <f t="shared" si="40"/>
        <v/>
      </c>
      <c r="B321" s="129" t="str">
        <f t="shared" si="41"/>
        <v/>
      </c>
      <c r="C321" s="130" t="str">
        <f t="shared" si="42"/>
        <v/>
      </c>
      <c r="D321" s="131" t="str">
        <f t="shared" si="36"/>
        <v/>
      </c>
      <c r="E321" s="131" t="str">
        <f t="shared" si="37"/>
        <v/>
      </c>
      <c r="F321" s="131" t="str">
        <f t="shared" si="38"/>
        <v/>
      </c>
      <c r="G321" s="130" t="str">
        <f t="shared" si="39"/>
        <v/>
      </c>
    </row>
    <row r="322" spans="1:7" x14ac:dyDescent="0.25">
      <c r="A322" s="128" t="str">
        <f t="shared" si="40"/>
        <v/>
      </c>
      <c r="B322" s="129" t="str">
        <f t="shared" si="41"/>
        <v/>
      </c>
      <c r="C322" s="130" t="str">
        <f t="shared" si="42"/>
        <v/>
      </c>
      <c r="D322" s="131" t="str">
        <f t="shared" si="36"/>
        <v/>
      </c>
      <c r="E322" s="131" t="str">
        <f t="shared" si="37"/>
        <v/>
      </c>
      <c r="F322" s="131" t="str">
        <f t="shared" si="38"/>
        <v/>
      </c>
      <c r="G322" s="130" t="str">
        <f t="shared" si="39"/>
        <v/>
      </c>
    </row>
    <row r="323" spans="1:7" x14ac:dyDescent="0.25">
      <c r="A323" s="128" t="str">
        <f t="shared" si="40"/>
        <v/>
      </c>
      <c r="B323" s="129" t="str">
        <f t="shared" si="41"/>
        <v/>
      </c>
      <c r="C323" s="130" t="str">
        <f t="shared" si="42"/>
        <v/>
      </c>
      <c r="D323" s="131" t="str">
        <f t="shared" si="36"/>
        <v/>
      </c>
      <c r="E323" s="131" t="str">
        <f t="shared" si="37"/>
        <v/>
      </c>
      <c r="F323" s="131" t="str">
        <f t="shared" si="38"/>
        <v/>
      </c>
      <c r="G323" s="130" t="str">
        <f t="shared" si="39"/>
        <v/>
      </c>
    </row>
    <row r="324" spans="1:7" x14ac:dyDescent="0.25">
      <c r="A324" s="128" t="str">
        <f t="shared" si="40"/>
        <v/>
      </c>
      <c r="B324" s="129" t="str">
        <f t="shared" si="41"/>
        <v/>
      </c>
      <c r="C324" s="130" t="str">
        <f t="shared" si="42"/>
        <v/>
      </c>
      <c r="D324" s="131" t="str">
        <f t="shared" si="36"/>
        <v/>
      </c>
      <c r="E324" s="131" t="str">
        <f t="shared" si="37"/>
        <v/>
      </c>
      <c r="F324" s="131" t="str">
        <f t="shared" si="38"/>
        <v/>
      </c>
      <c r="G324" s="130" t="str">
        <f t="shared" si="39"/>
        <v/>
      </c>
    </row>
    <row r="325" spans="1:7" x14ac:dyDescent="0.25">
      <c r="A325" s="128" t="str">
        <f t="shared" si="40"/>
        <v/>
      </c>
      <c r="B325" s="129" t="str">
        <f t="shared" si="41"/>
        <v/>
      </c>
      <c r="C325" s="130" t="str">
        <f t="shared" si="42"/>
        <v/>
      </c>
      <c r="D325" s="131" t="str">
        <f t="shared" si="36"/>
        <v/>
      </c>
      <c r="E325" s="131" t="str">
        <f t="shared" si="37"/>
        <v/>
      </c>
      <c r="F325" s="131" t="str">
        <f t="shared" si="38"/>
        <v/>
      </c>
      <c r="G325" s="130" t="str">
        <f t="shared" si="39"/>
        <v/>
      </c>
    </row>
    <row r="326" spans="1:7" x14ac:dyDescent="0.25">
      <c r="A326" s="128" t="str">
        <f t="shared" si="40"/>
        <v/>
      </c>
      <c r="B326" s="129" t="str">
        <f t="shared" si="41"/>
        <v/>
      </c>
      <c r="C326" s="130" t="str">
        <f t="shared" si="42"/>
        <v/>
      </c>
      <c r="D326" s="131" t="str">
        <f t="shared" si="36"/>
        <v/>
      </c>
      <c r="E326" s="131" t="str">
        <f t="shared" si="37"/>
        <v/>
      </c>
      <c r="F326" s="131" t="str">
        <f t="shared" si="38"/>
        <v/>
      </c>
      <c r="G326" s="130" t="str">
        <f t="shared" si="39"/>
        <v/>
      </c>
    </row>
    <row r="327" spans="1:7" x14ac:dyDescent="0.25">
      <c r="A327" s="128" t="str">
        <f t="shared" si="40"/>
        <v/>
      </c>
      <c r="B327" s="129" t="str">
        <f t="shared" si="41"/>
        <v/>
      </c>
      <c r="C327" s="130" t="str">
        <f t="shared" si="42"/>
        <v/>
      </c>
      <c r="D327" s="131" t="str">
        <f t="shared" si="36"/>
        <v/>
      </c>
      <c r="E327" s="131" t="str">
        <f t="shared" si="37"/>
        <v/>
      </c>
      <c r="F327" s="131" t="str">
        <f t="shared" si="38"/>
        <v/>
      </c>
      <c r="G327" s="130" t="str">
        <f t="shared" si="39"/>
        <v/>
      </c>
    </row>
    <row r="328" spans="1:7" x14ac:dyDescent="0.25">
      <c r="A328" s="128" t="str">
        <f t="shared" si="40"/>
        <v/>
      </c>
      <c r="B328" s="129" t="str">
        <f t="shared" si="41"/>
        <v/>
      </c>
      <c r="C328" s="130" t="str">
        <f t="shared" si="42"/>
        <v/>
      </c>
      <c r="D328" s="131" t="str">
        <f t="shared" si="36"/>
        <v/>
      </c>
      <c r="E328" s="131" t="str">
        <f t="shared" si="37"/>
        <v/>
      </c>
      <c r="F328" s="131" t="str">
        <f t="shared" si="38"/>
        <v/>
      </c>
      <c r="G328" s="130" t="str">
        <f t="shared" si="39"/>
        <v/>
      </c>
    </row>
    <row r="329" spans="1:7" x14ac:dyDescent="0.25">
      <c r="A329" s="128" t="str">
        <f t="shared" si="40"/>
        <v/>
      </c>
      <c r="B329" s="129" t="str">
        <f t="shared" si="41"/>
        <v/>
      </c>
      <c r="C329" s="130" t="str">
        <f t="shared" si="42"/>
        <v/>
      </c>
      <c r="D329" s="131" t="str">
        <f t="shared" si="36"/>
        <v/>
      </c>
      <c r="E329" s="131" t="str">
        <f t="shared" si="37"/>
        <v/>
      </c>
      <c r="F329" s="131" t="str">
        <f t="shared" si="38"/>
        <v/>
      </c>
      <c r="G329" s="130" t="str">
        <f t="shared" si="39"/>
        <v/>
      </c>
    </row>
    <row r="330" spans="1:7" x14ac:dyDescent="0.25">
      <c r="A330" s="128" t="str">
        <f t="shared" si="40"/>
        <v/>
      </c>
      <c r="B330" s="129" t="str">
        <f t="shared" si="41"/>
        <v/>
      </c>
      <c r="C330" s="130" t="str">
        <f t="shared" si="42"/>
        <v/>
      </c>
      <c r="D330" s="131" t="str">
        <f t="shared" si="36"/>
        <v/>
      </c>
      <c r="E330" s="131" t="str">
        <f t="shared" si="37"/>
        <v/>
      </c>
      <c r="F330" s="131" t="str">
        <f t="shared" si="38"/>
        <v/>
      </c>
      <c r="G330" s="130" t="str">
        <f t="shared" si="39"/>
        <v/>
      </c>
    </row>
    <row r="331" spans="1:7" x14ac:dyDescent="0.25">
      <c r="A331" s="128" t="str">
        <f t="shared" si="40"/>
        <v/>
      </c>
      <c r="B331" s="129" t="str">
        <f t="shared" si="41"/>
        <v/>
      </c>
      <c r="C331" s="130" t="str">
        <f t="shared" si="42"/>
        <v/>
      </c>
      <c r="D331" s="131" t="str">
        <f t="shared" si="36"/>
        <v/>
      </c>
      <c r="E331" s="131" t="str">
        <f t="shared" si="37"/>
        <v/>
      </c>
      <c r="F331" s="131" t="str">
        <f t="shared" si="38"/>
        <v/>
      </c>
      <c r="G331" s="130" t="str">
        <f t="shared" si="39"/>
        <v/>
      </c>
    </row>
    <row r="332" spans="1:7" x14ac:dyDescent="0.25">
      <c r="A332" s="128" t="str">
        <f t="shared" si="40"/>
        <v/>
      </c>
      <c r="B332" s="129" t="str">
        <f t="shared" si="41"/>
        <v/>
      </c>
      <c r="C332" s="130" t="str">
        <f t="shared" si="42"/>
        <v/>
      </c>
      <c r="D332" s="131" t="str">
        <f t="shared" si="36"/>
        <v/>
      </c>
      <c r="E332" s="131" t="str">
        <f t="shared" si="37"/>
        <v/>
      </c>
      <c r="F332" s="131" t="str">
        <f t="shared" si="38"/>
        <v/>
      </c>
      <c r="G332" s="130" t="str">
        <f t="shared" si="39"/>
        <v/>
      </c>
    </row>
    <row r="333" spans="1:7" x14ac:dyDescent="0.25">
      <c r="A333" s="128" t="str">
        <f t="shared" si="40"/>
        <v/>
      </c>
      <c r="B333" s="129" t="str">
        <f t="shared" si="41"/>
        <v/>
      </c>
      <c r="C333" s="130" t="str">
        <f t="shared" si="42"/>
        <v/>
      </c>
      <c r="D333" s="131" t="str">
        <f t="shared" si="36"/>
        <v/>
      </c>
      <c r="E333" s="131" t="str">
        <f t="shared" si="37"/>
        <v/>
      </c>
      <c r="F333" s="131" t="str">
        <f t="shared" si="38"/>
        <v/>
      </c>
      <c r="G333" s="130" t="str">
        <f t="shared" si="39"/>
        <v/>
      </c>
    </row>
    <row r="334" spans="1:7" x14ac:dyDescent="0.25">
      <c r="A334" s="128" t="str">
        <f t="shared" si="40"/>
        <v/>
      </c>
      <c r="B334" s="129" t="str">
        <f t="shared" si="41"/>
        <v/>
      </c>
      <c r="C334" s="130" t="str">
        <f t="shared" si="42"/>
        <v/>
      </c>
      <c r="D334" s="131" t="str">
        <f t="shared" ref="D334:D397" si="43">IF(B334="","",IPMT($E$10/12,B334,$E$7,-$E$8,$E$9,0))</f>
        <v/>
      </c>
      <c r="E334" s="131" t="str">
        <f t="shared" ref="E334:E397" si="44">IF(B334="","",PPMT($E$10/12,B334,$E$7,-$E$8,$E$9,0))</f>
        <v/>
      </c>
      <c r="F334" s="131" t="str">
        <f t="shared" si="38"/>
        <v/>
      </c>
      <c r="G334" s="130" t="str">
        <f t="shared" si="39"/>
        <v/>
      </c>
    </row>
    <row r="335" spans="1:7" x14ac:dyDescent="0.25">
      <c r="A335" s="128" t="str">
        <f t="shared" si="40"/>
        <v/>
      </c>
      <c r="B335" s="129" t="str">
        <f t="shared" si="41"/>
        <v/>
      </c>
      <c r="C335" s="130" t="str">
        <f t="shared" si="42"/>
        <v/>
      </c>
      <c r="D335" s="131" t="str">
        <f t="shared" si="43"/>
        <v/>
      </c>
      <c r="E335" s="131" t="str">
        <f t="shared" si="44"/>
        <v/>
      </c>
      <c r="F335" s="131" t="str">
        <f t="shared" ref="F335:F398" si="45">IF(B335="","",SUM(D335:E335))</f>
        <v/>
      </c>
      <c r="G335" s="130" t="str">
        <f t="shared" ref="G335:G398" si="46">IF(B335="","",SUM(C335)-SUM(E335))</f>
        <v/>
      </c>
    </row>
    <row r="336" spans="1:7" x14ac:dyDescent="0.25">
      <c r="A336" s="128" t="str">
        <f t="shared" ref="A336:A399" si="47">IF(B336="","",EDATE(A335,1))</f>
        <v/>
      </c>
      <c r="B336" s="129" t="str">
        <f t="shared" ref="B336:B399" si="48">IF(B335="","",IF(SUM(B335)+1&lt;=$E$7,SUM(B335)+1,""))</f>
        <v/>
      </c>
      <c r="C336" s="130" t="str">
        <f t="shared" ref="C336:C399" si="49">IF(B336="","",G335)</f>
        <v/>
      </c>
      <c r="D336" s="131" t="str">
        <f t="shared" si="43"/>
        <v/>
      </c>
      <c r="E336" s="131" t="str">
        <f t="shared" si="44"/>
        <v/>
      </c>
      <c r="F336" s="131" t="str">
        <f t="shared" si="45"/>
        <v/>
      </c>
      <c r="G336" s="130" t="str">
        <f t="shared" si="46"/>
        <v/>
      </c>
    </row>
    <row r="337" spans="1:7" x14ac:dyDescent="0.25">
      <c r="A337" s="128" t="str">
        <f t="shared" si="47"/>
        <v/>
      </c>
      <c r="B337" s="129" t="str">
        <f t="shared" si="48"/>
        <v/>
      </c>
      <c r="C337" s="130" t="str">
        <f t="shared" si="49"/>
        <v/>
      </c>
      <c r="D337" s="131" t="str">
        <f t="shared" si="43"/>
        <v/>
      </c>
      <c r="E337" s="131" t="str">
        <f t="shared" si="44"/>
        <v/>
      </c>
      <c r="F337" s="131" t="str">
        <f t="shared" si="45"/>
        <v/>
      </c>
      <c r="G337" s="130" t="str">
        <f t="shared" si="46"/>
        <v/>
      </c>
    </row>
    <row r="338" spans="1:7" x14ac:dyDescent="0.25">
      <c r="A338" s="128" t="str">
        <f t="shared" si="47"/>
        <v/>
      </c>
      <c r="B338" s="129" t="str">
        <f t="shared" si="48"/>
        <v/>
      </c>
      <c r="C338" s="130" t="str">
        <f t="shared" si="49"/>
        <v/>
      </c>
      <c r="D338" s="131" t="str">
        <f t="shared" si="43"/>
        <v/>
      </c>
      <c r="E338" s="131" t="str">
        <f t="shared" si="44"/>
        <v/>
      </c>
      <c r="F338" s="131" t="str">
        <f t="shared" si="45"/>
        <v/>
      </c>
      <c r="G338" s="130" t="str">
        <f t="shared" si="46"/>
        <v/>
      </c>
    </row>
    <row r="339" spans="1:7" x14ac:dyDescent="0.25">
      <c r="A339" s="128" t="str">
        <f t="shared" si="47"/>
        <v/>
      </c>
      <c r="B339" s="129" t="str">
        <f t="shared" si="48"/>
        <v/>
      </c>
      <c r="C339" s="130" t="str">
        <f t="shared" si="49"/>
        <v/>
      </c>
      <c r="D339" s="131" t="str">
        <f t="shared" si="43"/>
        <v/>
      </c>
      <c r="E339" s="131" t="str">
        <f t="shared" si="44"/>
        <v/>
      </c>
      <c r="F339" s="131" t="str">
        <f t="shared" si="45"/>
        <v/>
      </c>
      <c r="G339" s="130" t="str">
        <f t="shared" si="46"/>
        <v/>
      </c>
    </row>
    <row r="340" spans="1:7" x14ac:dyDescent="0.25">
      <c r="A340" s="128" t="str">
        <f t="shared" si="47"/>
        <v/>
      </c>
      <c r="B340" s="129" t="str">
        <f t="shared" si="48"/>
        <v/>
      </c>
      <c r="C340" s="130" t="str">
        <f t="shared" si="49"/>
        <v/>
      </c>
      <c r="D340" s="131" t="str">
        <f t="shared" si="43"/>
        <v/>
      </c>
      <c r="E340" s="131" t="str">
        <f t="shared" si="44"/>
        <v/>
      </c>
      <c r="F340" s="131" t="str">
        <f t="shared" si="45"/>
        <v/>
      </c>
      <c r="G340" s="130" t="str">
        <f t="shared" si="46"/>
        <v/>
      </c>
    </row>
    <row r="341" spans="1:7" x14ac:dyDescent="0.25">
      <c r="A341" s="128" t="str">
        <f t="shared" si="47"/>
        <v/>
      </c>
      <c r="B341" s="129" t="str">
        <f t="shared" si="48"/>
        <v/>
      </c>
      <c r="C341" s="130" t="str">
        <f t="shared" si="49"/>
        <v/>
      </c>
      <c r="D341" s="131" t="str">
        <f t="shared" si="43"/>
        <v/>
      </c>
      <c r="E341" s="131" t="str">
        <f t="shared" si="44"/>
        <v/>
      </c>
      <c r="F341" s="131" t="str">
        <f t="shared" si="45"/>
        <v/>
      </c>
      <c r="G341" s="130" t="str">
        <f t="shared" si="46"/>
        <v/>
      </c>
    </row>
    <row r="342" spans="1:7" x14ac:dyDescent="0.25">
      <c r="A342" s="128" t="str">
        <f t="shared" si="47"/>
        <v/>
      </c>
      <c r="B342" s="129" t="str">
        <f t="shared" si="48"/>
        <v/>
      </c>
      <c r="C342" s="130" t="str">
        <f t="shared" si="49"/>
        <v/>
      </c>
      <c r="D342" s="131" t="str">
        <f t="shared" si="43"/>
        <v/>
      </c>
      <c r="E342" s="131" t="str">
        <f t="shared" si="44"/>
        <v/>
      </c>
      <c r="F342" s="131" t="str">
        <f t="shared" si="45"/>
        <v/>
      </c>
      <c r="G342" s="130" t="str">
        <f t="shared" si="46"/>
        <v/>
      </c>
    </row>
    <row r="343" spans="1:7" x14ac:dyDescent="0.25">
      <c r="A343" s="128" t="str">
        <f t="shared" si="47"/>
        <v/>
      </c>
      <c r="B343" s="129" t="str">
        <f t="shared" si="48"/>
        <v/>
      </c>
      <c r="C343" s="130" t="str">
        <f t="shared" si="49"/>
        <v/>
      </c>
      <c r="D343" s="131" t="str">
        <f t="shared" si="43"/>
        <v/>
      </c>
      <c r="E343" s="131" t="str">
        <f t="shared" si="44"/>
        <v/>
      </c>
      <c r="F343" s="131" t="str">
        <f t="shared" si="45"/>
        <v/>
      </c>
      <c r="G343" s="130" t="str">
        <f t="shared" si="46"/>
        <v/>
      </c>
    </row>
    <row r="344" spans="1:7" x14ac:dyDescent="0.25">
      <c r="A344" s="128" t="str">
        <f t="shared" si="47"/>
        <v/>
      </c>
      <c r="B344" s="129" t="str">
        <f t="shared" si="48"/>
        <v/>
      </c>
      <c r="C344" s="130" t="str">
        <f t="shared" si="49"/>
        <v/>
      </c>
      <c r="D344" s="131" t="str">
        <f t="shared" si="43"/>
        <v/>
      </c>
      <c r="E344" s="131" t="str">
        <f t="shared" si="44"/>
        <v/>
      </c>
      <c r="F344" s="131" t="str">
        <f t="shared" si="45"/>
        <v/>
      </c>
      <c r="G344" s="130" t="str">
        <f t="shared" si="46"/>
        <v/>
      </c>
    </row>
    <row r="345" spans="1:7" x14ac:dyDescent="0.25">
      <c r="A345" s="128" t="str">
        <f t="shared" si="47"/>
        <v/>
      </c>
      <c r="B345" s="129" t="str">
        <f t="shared" si="48"/>
        <v/>
      </c>
      <c r="C345" s="130" t="str">
        <f t="shared" si="49"/>
        <v/>
      </c>
      <c r="D345" s="131" t="str">
        <f t="shared" si="43"/>
        <v/>
      </c>
      <c r="E345" s="131" t="str">
        <f t="shared" si="44"/>
        <v/>
      </c>
      <c r="F345" s="131" t="str">
        <f t="shared" si="45"/>
        <v/>
      </c>
      <c r="G345" s="130" t="str">
        <f t="shared" si="46"/>
        <v/>
      </c>
    </row>
    <row r="346" spans="1:7" x14ac:dyDescent="0.25">
      <c r="A346" s="128" t="str">
        <f t="shared" si="47"/>
        <v/>
      </c>
      <c r="B346" s="129" t="str">
        <f t="shared" si="48"/>
        <v/>
      </c>
      <c r="C346" s="130" t="str">
        <f t="shared" si="49"/>
        <v/>
      </c>
      <c r="D346" s="131" t="str">
        <f t="shared" si="43"/>
        <v/>
      </c>
      <c r="E346" s="131" t="str">
        <f t="shared" si="44"/>
        <v/>
      </c>
      <c r="F346" s="131" t="str">
        <f t="shared" si="45"/>
        <v/>
      </c>
      <c r="G346" s="130" t="str">
        <f t="shared" si="46"/>
        <v/>
      </c>
    </row>
    <row r="347" spans="1:7" x14ac:dyDescent="0.25">
      <c r="A347" s="128" t="str">
        <f t="shared" si="47"/>
        <v/>
      </c>
      <c r="B347" s="129" t="str">
        <f t="shared" si="48"/>
        <v/>
      </c>
      <c r="C347" s="130" t="str">
        <f t="shared" si="49"/>
        <v/>
      </c>
      <c r="D347" s="131" t="str">
        <f t="shared" si="43"/>
        <v/>
      </c>
      <c r="E347" s="131" t="str">
        <f t="shared" si="44"/>
        <v/>
      </c>
      <c r="F347" s="131" t="str">
        <f t="shared" si="45"/>
        <v/>
      </c>
      <c r="G347" s="130" t="str">
        <f t="shared" si="46"/>
        <v/>
      </c>
    </row>
    <row r="348" spans="1:7" x14ac:dyDescent="0.25">
      <c r="A348" s="128" t="str">
        <f t="shared" si="47"/>
        <v/>
      </c>
      <c r="B348" s="129" t="str">
        <f t="shared" si="48"/>
        <v/>
      </c>
      <c r="C348" s="130" t="str">
        <f t="shared" si="49"/>
        <v/>
      </c>
      <c r="D348" s="131" t="str">
        <f t="shared" si="43"/>
        <v/>
      </c>
      <c r="E348" s="131" t="str">
        <f t="shared" si="44"/>
        <v/>
      </c>
      <c r="F348" s="131" t="str">
        <f t="shared" si="45"/>
        <v/>
      </c>
      <c r="G348" s="130" t="str">
        <f t="shared" si="46"/>
        <v/>
      </c>
    </row>
    <row r="349" spans="1:7" x14ac:dyDescent="0.25">
      <c r="A349" s="128" t="str">
        <f t="shared" si="47"/>
        <v/>
      </c>
      <c r="B349" s="129" t="str">
        <f t="shared" si="48"/>
        <v/>
      </c>
      <c r="C349" s="130" t="str">
        <f t="shared" si="49"/>
        <v/>
      </c>
      <c r="D349" s="131" t="str">
        <f t="shared" si="43"/>
        <v/>
      </c>
      <c r="E349" s="131" t="str">
        <f t="shared" si="44"/>
        <v/>
      </c>
      <c r="F349" s="131" t="str">
        <f t="shared" si="45"/>
        <v/>
      </c>
      <c r="G349" s="130" t="str">
        <f t="shared" si="46"/>
        <v/>
      </c>
    </row>
    <row r="350" spans="1:7" x14ac:dyDescent="0.25">
      <c r="A350" s="128" t="str">
        <f t="shared" si="47"/>
        <v/>
      </c>
      <c r="B350" s="129" t="str">
        <f t="shared" si="48"/>
        <v/>
      </c>
      <c r="C350" s="130" t="str">
        <f t="shared" si="49"/>
        <v/>
      </c>
      <c r="D350" s="131" t="str">
        <f t="shared" si="43"/>
        <v/>
      </c>
      <c r="E350" s="131" t="str">
        <f t="shared" si="44"/>
        <v/>
      </c>
      <c r="F350" s="131" t="str">
        <f t="shared" si="45"/>
        <v/>
      </c>
      <c r="G350" s="130" t="str">
        <f t="shared" si="46"/>
        <v/>
      </c>
    </row>
    <row r="351" spans="1:7" x14ac:dyDescent="0.25">
      <c r="A351" s="128" t="str">
        <f t="shared" si="47"/>
        <v/>
      </c>
      <c r="B351" s="129" t="str">
        <f t="shared" si="48"/>
        <v/>
      </c>
      <c r="C351" s="130" t="str">
        <f t="shared" si="49"/>
        <v/>
      </c>
      <c r="D351" s="131" t="str">
        <f t="shared" si="43"/>
        <v/>
      </c>
      <c r="E351" s="131" t="str">
        <f t="shared" si="44"/>
        <v/>
      </c>
      <c r="F351" s="131" t="str">
        <f t="shared" si="45"/>
        <v/>
      </c>
      <c r="G351" s="130" t="str">
        <f t="shared" si="46"/>
        <v/>
      </c>
    </row>
    <row r="352" spans="1:7" x14ac:dyDescent="0.25">
      <c r="A352" s="128" t="str">
        <f t="shared" si="47"/>
        <v/>
      </c>
      <c r="B352" s="129" t="str">
        <f t="shared" si="48"/>
        <v/>
      </c>
      <c r="C352" s="130" t="str">
        <f t="shared" si="49"/>
        <v/>
      </c>
      <c r="D352" s="131" t="str">
        <f t="shared" si="43"/>
        <v/>
      </c>
      <c r="E352" s="131" t="str">
        <f t="shared" si="44"/>
        <v/>
      </c>
      <c r="F352" s="131" t="str">
        <f t="shared" si="45"/>
        <v/>
      </c>
      <c r="G352" s="130" t="str">
        <f t="shared" si="46"/>
        <v/>
      </c>
    </row>
    <row r="353" spans="1:7" x14ac:dyDescent="0.25">
      <c r="A353" s="128" t="str">
        <f t="shared" si="47"/>
        <v/>
      </c>
      <c r="B353" s="129" t="str">
        <f t="shared" si="48"/>
        <v/>
      </c>
      <c r="C353" s="130" t="str">
        <f t="shared" si="49"/>
        <v/>
      </c>
      <c r="D353" s="131" t="str">
        <f t="shared" si="43"/>
        <v/>
      </c>
      <c r="E353" s="131" t="str">
        <f t="shared" si="44"/>
        <v/>
      </c>
      <c r="F353" s="131" t="str">
        <f t="shared" si="45"/>
        <v/>
      </c>
      <c r="G353" s="130" t="str">
        <f t="shared" si="46"/>
        <v/>
      </c>
    </row>
    <row r="354" spans="1:7" x14ac:dyDescent="0.25">
      <c r="A354" s="128" t="str">
        <f t="shared" si="47"/>
        <v/>
      </c>
      <c r="B354" s="129" t="str">
        <f t="shared" si="48"/>
        <v/>
      </c>
      <c r="C354" s="130" t="str">
        <f t="shared" si="49"/>
        <v/>
      </c>
      <c r="D354" s="131" t="str">
        <f t="shared" si="43"/>
        <v/>
      </c>
      <c r="E354" s="131" t="str">
        <f t="shared" si="44"/>
        <v/>
      </c>
      <c r="F354" s="131" t="str">
        <f t="shared" si="45"/>
        <v/>
      </c>
      <c r="G354" s="130" t="str">
        <f t="shared" si="46"/>
        <v/>
      </c>
    </row>
    <row r="355" spans="1:7" x14ac:dyDescent="0.25">
      <c r="A355" s="128" t="str">
        <f t="shared" si="47"/>
        <v/>
      </c>
      <c r="B355" s="129" t="str">
        <f t="shared" si="48"/>
        <v/>
      </c>
      <c r="C355" s="130" t="str">
        <f t="shared" si="49"/>
        <v/>
      </c>
      <c r="D355" s="131" t="str">
        <f t="shared" si="43"/>
        <v/>
      </c>
      <c r="E355" s="131" t="str">
        <f t="shared" si="44"/>
        <v/>
      </c>
      <c r="F355" s="131" t="str">
        <f t="shared" si="45"/>
        <v/>
      </c>
      <c r="G355" s="130" t="str">
        <f t="shared" si="46"/>
        <v/>
      </c>
    </row>
    <row r="356" spans="1:7" x14ac:dyDescent="0.25">
      <c r="A356" s="128" t="str">
        <f t="shared" si="47"/>
        <v/>
      </c>
      <c r="B356" s="129" t="str">
        <f t="shared" si="48"/>
        <v/>
      </c>
      <c r="C356" s="130" t="str">
        <f t="shared" si="49"/>
        <v/>
      </c>
      <c r="D356" s="131" t="str">
        <f t="shared" si="43"/>
        <v/>
      </c>
      <c r="E356" s="131" t="str">
        <f t="shared" si="44"/>
        <v/>
      </c>
      <c r="F356" s="131" t="str">
        <f t="shared" si="45"/>
        <v/>
      </c>
      <c r="G356" s="130" t="str">
        <f t="shared" si="46"/>
        <v/>
      </c>
    </row>
    <row r="357" spans="1:7" x14ac:dyDescent="0.25">
      <c r="A357" s="128" t="str">
        <f t="shared" si="47"/>
        <v/>
      </c>
      <c r="B357" s="129" t="str">
        <f t="shared" si="48"/>
        <v/>
      </c>
      <c r="C357" s="130" t="str">
        <f t="shared" si="49"/>
        <v/>
      </c>
      <c r="D357" s="131" t="str">
        <f t="shared" si="43"/>
        <v/>
      </c>
      <c r="E357" s="131" t="str">
        <f t="shared" si="44"/>
        <v/>
      </c>
      <c r="F357" s="131" t="str">
        <f t="shared" si="45"/>
        <v/>
      </c>
      <c r="G357" s="130" t="str">
        <f t="shared" si="46"/>
        <v/>
      </c>
    </row>
    <row r="358" spans="1:7" x14ac:dyDescent="0.25">
      <c r="A358" s="128" t="str">
        <f t="shared" si="47"/>
        <v/>
      </c>
      <c r="B358" s="129" t="str">
        <f t="shared" si="48"/>
        <v/>
      </c>
      <c r="C358" s="130" t="str">
        <f t="shared" si="49"/>
        <v/>
      </c>
      <c r="D358" s="131" t="str">
        <f t="shared" si="43"/>
        <v/>
      </c>
      <c r="E358" s="131" t="str">
        <f t="shared" si="44"/>
        <v/>
      </c>
      <c r="F358" s="131" t="str">
        <f t="shared" si="45"/>
        <v/>
      </c>
      <c r="G358" s="130" t="str">
        <f t="shared" si="46"/>
        <v/>
      </c>
    </row>
    <row r="359" spans="1:7" x14ac:dyDescent="0.25">
      <c r="A359" s="128" t="str">
        <f t="shared" si="47"/>
        <v/>
      </c>
      <c r="B359" s="129" t="str">
        <f t="shared" si="48"/>
        <v/>
      </c>
      <c r="C359" s="130" t="str">
        <f t="shared" si="49"/>
        <v/>
      </c>
      <c r="D359" s="131" t="str">
        <f t="shared" si="43"/>
        <v/>
      </c>
      <c r="E359" s="131" t="str">
        <f t="shared" si="44"/>
        <v/>
      </c>
      <c r="F359" s="131" t="str">
        <f t="shared" si="45"/>
        <v/>
      </c>
      <c r="G359" s="130" t="str">
        <f t="shared" si="46"/>
        <v/>
      </c>
    </row>
    <row r="360" spans="1:7" x14ac:dyDescent="0.25">
      <c r="A360" s="128" t="str">
        <f t="shared" si="47"/>
        <v/>
      </c>
      <c r="B360" s="129" t="str">
        <f t="shared" si="48"/>
        <v/>
      </c>
      <c r="C360" s="130" t="str">
        <f t="shared" si="49"/>
        <v/>
      </c>
      <c r="D360" s="131" t="str">
        <f t="shared" si="43"/>
        <v/>
      </c>
      <c r="E360" s="131" t="str">
        <f t="shared" si="44"/>
        <v/>
      </c>
      <c r="F360" s="131" t="str">
        <f t="shared" si="45"/>
        <v/>
      </c>
      <c r="G360" s="130" t="str">
        <f t="shared" si="46"/>
        <v/>
      </c>
    </row>
    <row r="361" spans="1:7" x14ac:dyDescent="0.25">
      <c r="A361" s="128" t="str">
        <f t="shared" si="47"/>
        <v/>
      </c>
      <c r="B361" s="129" t="str">
        <f t="shared" si="48"/>
        <v/>
      </c>
      <c r="C361" s="130" t="str">
        <f t="shared" si="49"/>
        <v/>
      </c>
      <c r="D361" s="131" t="str">
        <f t="shared" si="43"/>
        <v/>
      </c>
      <c r="E361" s="131" t="str">
        <f t="shared" si="44"/>
        <v/>
      </c>
      <c r="F361" s="131" t="str">
        <f t="shared" si="45"/>
        <v/>
      </c>
      <c r="G361" s="130" t="str">
        <f t="shared" si="46"/>
        <v/>
      </c>
    </row>
    <row r="362" spans="1:7" x14ac:dyDescent="0.25">
      <c r="A362" s="128" t="str">
        <f t="shared" si="47"/>
        <v/>
      </c>
      <c r="B362" s="129" t="str">
        <f t="shared" si="48"/>
        <v/>
      </c>
      <c r="C362" s="130" t="str">
        <f t="shared" si="49"/>
        <v/>
      </c>
      <c r="D362" s="131" t="str">
        <f t="shared" si="43"/>
        <v/>
      </c>
      <c r="E362" s="131" t="str">
        <f t="shared" si="44"/>
        <v/>
      </c>
      <c r="F362" s="131" t="str">
        <f t="shared" si="45"/>
        <v/>
      </c>
      <c r="G362" s="130" t="str">
        <f t="shared" si="46"/>
        <v/>
      </c>
    </row>
    <row r="363" spans="1:7" x14ac:dyDescent="0.25">
      <c r="A363" s="128" t="str">
        <f t="shared" si="47"/>
        <v/>
      </c>
      <c r="B363" s="129" t="str">
        <f t="shared" si="48"/>
        <v/>
      </c>
      <c r="C363" s="130" t="str">
        <f t="shared" si="49"/>
        <v/>
      </c>
      <c r="D363" s="131" t="str">
        <f t="shared" si="43"/>
        <v/>
      </c>
      <c r="E363" s="131" t="str">
        <f t="shared" si="44"/>
        <v/>
      </c>
      <c r="F363" s="131" t="str">
        <f t="shared" si="45"/>
        <v/>
      </c>
      <c r="G363" s="130" t="str">
        <f t="shared" si="46"/>
        <v/>
      </c>
    </row>
    <row r="364" spans="1:7" x14ac:dyDescent="0.25">
      <c r="A364" s="128" t="str">
        <f t="shared" si="47"/>
        <v/>
      </c>
      <c r="B364" s="129" t="str">
        <f t="shared" si="48"/>
        <v/>
      </c>
      <c r="C364" s="130" t="str">
        <f t="shared" si="49"/>
        <v/>
      </c>
      <c r="D364" s="131" t="str">
        <f t="shared" si="43"/>
        <v/>
      </c>
      <c r="E364" s="131" t="str">
        <f t="shared" si="44"/>
        <v/>
      </c>
      <c r="F364" s="131" t="str">
        <f t="shared" si="45"/>
        <v/>
      </c>
      <c r="G364" s="130" t="str">
        <f t="shared" si="46"/>
        <v/>
      </c>
    </row>
    <row r="365" spans="1:7" x14ac:dyDescent="0.25">
      <c r="A365" s="128" t="str">
        <f t="shared" si="47"/>
        <v/>
      </c>
      <c r="B365" s="129" t="str">
        <f t="shared" si="48"/>
        <v/>
      </c>
      <c r="C365" s="130" t="str">
        <f t="shared" si="49"/>
        <v/>
      </c>
      <c r="D365" s="131" t="str">
        <f t="shared" si="43"/>
        <v/>
      </c>
      <c r="E365" s="131" t="str">
        <f t="shared" si="44"/>
        <v/>
      </c>
      <c r="F365" s="131" t="str">
        <f t="shared" si="45"/>
        <v/>
      </c>
      <c r="G365" s="130" t="str">
        <f t="shared" si="46"/>
        <v/>
      </c>
    </row>
    <row r="366" spans="1:7" x14ac:dyDescent="0.25">
      <c r="A366" s="128" t="str">
        <f t="shared" si="47"/>
        <v/>
      </c>
      <c r="B366" s="129" t="str">
        <f t="shared" si="48"/>
        <v/>
      </c>
      <c r="C366" s="130" t="str">
        <f t="shared" si="49"/>
        <v/>
      </c>
      <c r="D366" s="131" t="str">
        <f t="shared" si="43"/>
        <v/>
      </c>
      <c r="E366" s="131" t="str">
        <f t="shared" si="44"/>
        <v/>
      </c>
      <c r="F366" s="131" t="str">
        <f t="shared" si="45"/>
        <v/>
      </c>
      <c r="G366" s="130" t="str">
        <f t="shared" si="46"/>
        <v/>
      </c>
    </row>
    <row r="367" spans="1:7" x14ac:dyDescent="0.25">
      <c r="A367" s="128" t="str">
        <f t="shared" si="47"/>
        <v/>
      </c>
      <c r="B367" s="129" t="str">
        <f t="shared" si="48"/>
        <v/>
      </c>
      <c r="C367" s="130" t="str">
        <f t="shared" si="49"/>
        <v/>
      </c>
      <c r="D367" s="131" t="str">
        <f t="shared" si="43"/>
        <v/>
      </c>
      <c r="E367" s="131" t="str">
        <f t="shared" si="44"/>
        <v/>
      </c>
      <c r="F367" s="131" t="str">
        <f t="shared" si="45"/>
        <v/>
      </c>
      <c r="G367" s="130" t="str">
        <f t="shared" si="46"/>
        <v/>
      </c>
    </row>
    <row r="368" spans="1:7" x14ac:dyDescent="0.25">
      <c r="A368" s="128" t="str">
        <f t="shared" si="47"/>
        <v/>
      </c>
      <c r="B368" s="129" t="str">
        <f t="shared" si="48"/>
        <v/>
      </c>
      <c r="C368" s="130" t="str">
        <f t="shared" si="49"/>
        <v/>
      </c>
      <c r="D368" s="131" t="str">
        <f t="shared" si="43"/>
        <v/>
      </c>
      <c r="E368" s="131" t="str">
        <f t="shared" si="44"/>
        <v/>
      </c>
      <c r="F368" s="131" t="str">
        <f t="shared" si="45"/>
        <v/>
      </c>
      <c r="G368" s="130" t="str">
        <f t="shared" si="46"/>
        <v/>
      </c>
    </row>
    <row r="369" spans="1:7" x14ac:dyDescent="0.25">
      <c r="A369" s="128" t="str">
        <f t="shared" si="47"/>
        <v/>
      </c>
      <c r="B369" s="129" t="str">
        <f t="shared" si="48"/>
        <v/>
      </c>
      <c r="C369" s="130" t="str">
        <f t="shared" si="49"/>
        <v/>
      </c>
      <c r="D369" s="131" t="str">
        <f t="shared" si="43"/>
        <v/>
      </c>
      <c r="E369" s="131" t="str">
        <f t="shared" si="44"/>
        <v/>
      </c>
      <c r="F369" s="131" t="str">
        <f t="shared" si="45"/>
        <v/>
      </c>
      <c r="G369" s="130" t="str">
        <f t="shared" si="46"/>
        <v/>
      </c>
    </row>
    <row r="370" spans="1:7" x14ac:dyDescent="0.25">
      <c r="A370" s="128" t="str">
        <f t="shared" si="47"/>
        <v/>
      </c>
      <c r="B370" s="129" t="str">
        <f t="shared" si="48"/>
        <v/>
      </c>
      <c r="C370" s="130" t="str">
        <f t="shared" si="49"/>
        <v/>
      </c>
      <c r="D370" s="131" t="str">
        <f t="shared" si="43"/>
        <v/>
      </c>
      <c r="E370" s="131" t="str">
        <f t="shared" si="44"/>
        <v/>
      </c>
      <c r="F370" s="131" t="str">
        <f t="shared" si="45"/>
        <v/>
      </c>
      <c r="G370" s="130" t="str">
        <f t="shared" si="46"/>
        <v/>
      </c>
    </row>
    <row r="371" spans="1:7" x14ac:dyDescent="0.25">
      <c r="A371" s="128" t="str">
        <f t="shared" si="47"/>
        <v/>
      </c>
      <c r="B371" s="129" t="str">
        <f t="shared" si="48"/>
        <v/>
      </c>
      <c r="C371" s="130" t="str">
        <f t="shared" si="49"/>
        <v/>
      </c>
      <c r="D371" s="131" t="str">
        <f t="shared" si="43"/>
        <v/>
      </c>
      <c r="E371" s="131" t="str">
        <f t="shared" si="44"/>
        <v/>
      </c>
      <c r="F371" s="131" t="str">
        <f t="shared" si="45"/>
        <v/>
      </c>
      <c r="G371" s="130" t="str">
        <f t="shared" si="46"/>
        <v/>
      </c>
    </row>
    <row r="372" spans="1:7" x14ac:dyDescent="0.25">
      <c r="A372" s="128" t="str">
        <f t="shared" si="47"/>
        <v/>
      </c>
      <c r="B372" s="129" t="str">
        <f t="shared" si="48"/>
        <v/>
      </c>
      <c r="C372" s="130" t="str">
        <f t="shared" si="49"/>
        <v/>
      </c>
      <c r="D372" s="131" t="str">
        <f t="shared" si="43"/>
        <v/>
      </c>
      <c r="E372" s="131" t="str">
        <f t="shared" si="44"/>
        <v/>
      </c>
      <c r="F372" s="131" t="str">
        <f t="shared" si="45"/>
        <v/>
      </c>
      <c r="G372" s="130" t="str">
        <f t="shared" si="46"/>
        <v/>
      </c>
    </row>
    <row r="373" spans="1:7" x14ac:dyDescent="0.25">
      <c r="A373" s="128" t="str">
        <f t="shared" si="47"/>
        <v/>
      </c>
      <c r="B373" s="129" t="str">
        <f t="shared" si="48"/>
        <v/>
      </c>
      <c r="C373" s="130" t="str">
        <f t="shared" si="49"/>
        <v/>
      </c>
      <c r="D373" s="131" t="str">
        <f t="shared" si="43"/>
        <v/>
      </c>
      <c r="E373" s="131" t="str">
        <f t="shared" si="44"/>
        <v/>
      </c>
      <c r="F373" s="131" t="str">
        <f t="shared" si="45"/>
        <v/>
      </c>
      <c r="G373" s="130" t="str">
        <f t="shared" si="46"/>
        <v/>
      </c>
    </row>
    <row r="374" spans="1:7" x14ac:dyDescent="0.25">
      <c r="A374" s="128" t="str">
        <f t="shared" si="47"/>
        <v/>
      </c>
      <c r="B374" s="129" t="str">
        <f t="shared" si="48"/>
        <v/>
      </c>
      <c r="C374" s="130" t="str">
        <f t="shared" si="49"/>
        <v/>
      </c>
      <c r="D374" s="131" t="str">
        <f t="shared" si="43"/>
        <v/>
      </c>
      <c r="E374" s="131" t="str">
        <f t="shared" si="44"/>
        <v/>
      </c>
      <c r="F374" s="131" t="str">
        <f t="shared" si="45"/>
        <v/>
      </c>
      <c r="G374" s="130" t="str">
        <f t="shared" si="46"/>
        <v/>
      </c>
    </row>
    <row r="375" spans="1:7" x14ac:dyDescent="0.25">
      <c r="A375" s="128" t="str">
        <f t="shared" si="47"/>
        <v/>
      </c>
      <c r="B375" s="129" t="str">
        <f t="shared" si="48"/>
        <v/>
      </c>
      <c r="C375" s="130" t="str">
        <f t="shared" si="49"/>
        <v/>
      </c>
      <c r="D375" s="131" t="str">
        <f t="shared" si="43"/>
        <v/>
      </c>
      <c r="E375" s="131" t="str">
        <f t="shared" si="44"/>
        <v/>
      </c>
      <c r="F375" s="131" t="str">
        <f t="shared" si="45"/>
        <v/>
      </c>
      <c r="G375" s="130" t="str">
        <f t="shared" si="46"/>
        <v/>
      </c>
    </row>
    <row r="376" spans="1:7" x14ac:dyDescent="0.25">
      <c r="A376" s="128" t="str">
        <f t="shared" si="47"/>
        <v/>
      </c>
      <c r="B376" s="129" t="str">
        <f t="shared" si="48"/>
        <v/>
      </c>
      <c r="C376" s="130" t="str">
        <f t="shared" si="49"/>
        <v/>
      </c>
      <c r="D376" s="131" t="str">
        <f t="shared" si="43"/>
        <v/>
      </c>
      <c r="E376" s="131" t="str">
        <f t="shared" si="44"/>
        <v/>
      </c>
      <c r="F376" s="131" t="str">
        <f t="shared" si="45"/>
        <v/>
      </c>
      <c r="G376" s="130" t="str">
        <f t="shared" si="46"/>
        <v/>
      </c>
    </row>
    <row r="377" spans="1:7" x14ac:dyDescent="0.25">
      <c r="A377" s="128" t="str">
        <f t="shared" si="47"/>
        <v/>
      </c>
      <c r="B377" s="129" t="str">
        <f t="shared" si="48"/>
        <v/>
      </c>
      <c r="C377" s="130" t="str">
        <f t="shared" si="49"/>
        <v/>
      </c>
      <c r="D377" s="131" t="str">
        <f t="shared" si="43"/>
        <v/>
      </c>
      <c r="E377" s="131" t="str">
        <f t="shared" si="44"/>
        <v/>
      </c>
      <c r="F377" s="131" t="str">
        <f t="shared" si="45"/>
        <v/>
      </c>
      <c r="G377" s="130" t="str">
        <f t="shared" si="46"/>
        <v/>
      </c>
    </row>
    <row r="378" spans="1:7" x14ac:dyDescent="0.25">
      <c r="A378" s="128" t="str">
        <f t="shared" si="47"/>
        <v/>
      </c>
      <c r="B378" s="129" t="str">
        <f t="shared" si="48"/>
        <v/>
      </c>
      <c r="C378" s="130" t="str">
        <f t="shared" si="49"/>
        <v/>
      </c>
      <c r="D378" s="131" t="str">
        <f t="shared" si="43"/>
        <v/>
      </c>
      <c r="E378" s="131" t="str">
        <f t="shared" si="44"/>
        <v/>
      </c>
      <c r="F378" s="131" t="str">
        <f t="shared" si="45"/>
        <v/>
      </c>
      <c r="G378" s="130" t="str">
        <f t="shared" si="46"/>
        <v/>
      </c>
    </row>
    <row r="379" spans="1:7" x14ac:dyDescent="0.25">
      <c r="A379" s="128" t="str">
        <f t="shared" si="47"/>
        <v/>
      </c>
      <c r="B379" s="129" t="str">
        <f t="shared" si="48"/>
        <v/>
      </c>
      <c r="C379" s="130" t="str">
        <f t="shared" si="49"/>
        <v/>
      </c>
      <c r="D379" s="131" t="str">
        <f t="shared" si="43"/>
        <v/>
      </c>
      <c r="E379" s="131" t="str">
        <f t="shared" si="44"/>
        <v/>
      </c>
      <c r="F379" s="131" t="str">
        <f t="shared" si="45"/>
        <v/>
      </c>
      <c r="G379" s="130" t="str">
        <f t="shared" si="46"/>
        <v/>
      </c>
    </row>
    <row r="380" spans="1:7" x14ac:dyDescent="0.25">
      <c r="A380" s="128" t="str">
        <f t="shared" si="47"/>
        <v/>
      </c>
      <c r="B380" s="129" t="str">
        <f t="shared" si="48"/>
        <v/>
      </c>
      <c r="C380" s="130" t="str">
        <f t="shared" si="49"/>
        <v/>
      </c>
      <c r="D380" s="131" t="str">
        <f t="shared" si="43"/>
        <v/>
      </c>
      <c r="E380" s="131" t="str">
        <f t="shared" si="44"/>
        <v/>
      </c>
      <c r="F380" s="131" t="str">
        <f t="shared" si="45"/>
        <v/>
      </c>
      <c r="G380" s="130" t="str">
        <f t="shared" si="46"/>
        <v/>
      </c>
    </row>
    <row r="381" spans="1:7" x14ac:dyDescent="0.25">
      <c r="A381" s="128" t="str">
        <f t="shared" si="47"/>
        <v/>
      </c>
      <c r="B381" s="129" t="str">
        <f t="shared" si="48"/>
        <v/>
      </c>
      <c r="C381" s="130" t="str">
        <f t="shared" si="49"/>
        <v/>
      </c>
      <c r="D381" s="131" t="str">
        <f t="shared" si="43"/>
        <v/>
      </c>
      <c r="E381" s="131" t="str">
        <f t="shared" si="44"/>
        <v/>
      </c>
      <c r="F381" s="131" t="str">
        <f t="shared" si="45"/>
        <v/>
      </c>
      <c r="G381" s="130" t="str">
        <f t="shared" si="46"/>
        <v/>
      </c>
    </row>
    <row r="382" spans="1:7" x14ac:dyDescent="0.25">
      <c r="A382" s="128" t="str">
        <f t="shared" si="47"/>
        <v/>
      </c>
      <c r="B382" s="129" t="str">
        <f t="shared" si="48"/>
        <v/>
      </c>
      <c r="C382" s="130" t="str">
        <f t="shared" si="49"/>
        <v/>
      </c>
      <c r="D382" s="131" t="str">
        <f t="shared" si="43"/>
        <v/>
      </c>
      <c r="E382" s="131" t="str">
        <f t="shared" si="44"/>
        <v/>
      </c>
      <c r="F382" s="131" t="str">
        <f t="shared" si="45"/>
        <v/>
      </c>
      <c r="G382" s="130" t="str">
        <f t="shared" si="46"/>
        <v/>
      </c>
    </row>
    <row r="383" spans="1:7" x14ac:dyDescent="0.25">
      <c r="A383" s="128" t="str">
        <f t="shared" si="47"/>
        <v/>
      </c>
      <c r="B383" s="129" t="str">
        <f t="shared" si="48"/>
        <v/>
      </c>
      <c r="C383" s="130" t="str">
        <f t="shared" si="49"/>
        <v/>
      </c>
      <c r="D383" s="131" t="str">
        <f t="shared" si="43"/>
        <v/>
      </c>
      <c r="E383" s="131" t="str">
        <f t="shared" si="44"/>
        <v/>
      </c>
      <c r="F383" s="131" t="str">
        <f t="shared" si="45"/>
        <v/>
      </c>
      <c r="G383" s="130" t="str">
        <f t="shared" si="46"/>
        <v/>
      </c>
    </row>
    <row r="384" spans="1:7" x14ac:dyDescent="0.25">
      <c r="A384" s="128" t="str">
        <f t="shared" si="47"/>
        <v/>
      </c>
      <c r="B384" s="129" t="str">
        <f t="shared" si="48"/>
        <v/>
      </c>
      <c r="C384" s="130" t="str">
        <f t="shared" si="49"/>
        <v/>
      </c>
      <c r="D384" s="131" t="str">
        <f t="shared" si="43"/>
        <v/>
      </c>
      <c r="E384" s="131" t="str">
        <f t="shared" si="44"/>
        <v/>
      </c>
      <c r="F384" s="131" t="str">
        <f t="shared" si="45"/>
        <v/>
      </c>
      <c r="G384" s="130" t="str">
        <f t="shared" si="46"/>
        <v/>
      </c>
    </row>
    <row r="385" spans="1:7" x14ac:dyDescent="0.25">
      <c r="A385" s="128" t="str">
        <f t="shared" si="47"/>
        <v/>
      </c>
      <c r="B385" s="129" t="str">
        <f t="shared" si="48"/>
        <v/>
      </c>
      <c r="C385" s="130" t="str">
        <f t="shared" si="49"/>
        <v/>
      </c>
      <c r="D385" s="131" t="str">
        <f t="shared" si="43"/>
        <v/>
      </c>
      <c r="E385" s="131" t="str">
        <f t="shared" si="44"/>
        <v/>
      </c>
      <c r="F385" s="131" t="str">
        <f t="shared" si="45"/>
        <v/>
      </c>
      <c r="G385" s="130" t="str">
        <f t="shared" si="46"/>
        <v/>
      </c>
    </row>
    <row r="386" spans="1:7" x14ac:dyDescent="0.25">
      <c r="A386" s="128" t="str">
        <f t="shared" si="47"/>
        <v/>
      </c>
      <c r="B386" s="129" t="str">
        <f t="shared" si="48"/>
        <v/>
      </c>
      <c r="C386" s="130" t="str">
        <f t="shared" si="49"/>
        <v/>
      </c>
      <c r="D386" s="131" t="str">
        <f t="shared" si="43"/>
        <v/>
      </c>
      <c r="E386" s="131" t="str">
        <f t="shared" si="44"/>
        <v/>
      </c>
      <c r="F386" s="131" t="str">
        <f t="shared" si="45"/>
        <v/>
      </c>
      <c r="G386" s="130" t="str">
        <f t="shared" si="46"/>
        <v/>
      </c>
    </row>
    <row r="387" spans="1:7" x14ac:dyDescent="0.25">
      <c r="A387" s="128" t="str">
        <f t="shared" si="47"/>
        <v/>
      </c>
      <c r="B387" s="129" t="str">
        <f t="shared" si="48"/>
        <v/>
      </c>
      <c r="C387" s="130" t="str">
        <f t="shared" si="49"/>
        <v/>
      </c>
      <c r="D387" s="131" t="str">
        <f t="shared" si="43"/>
        <v/>
      </c>
      <c r="E387" s="131" t="str">
        <f t="shared" si="44"/>
        <v/>
      </c>
      <c r="F387" s="131" t="str">
        <f t="shared" si="45"/>
        <v/>
      </c>
      <c r="G387" s="130" t="str">
        <f t="shared" si="46"/>
        <v/>
      </c>
    </row>
    <row r="388" spans="1:7" x14ac:dyDescent="0.25">
      <c r="A388" s="128" t="str">
        <f t="shared" si="47"/>
        <v/>
      </c>
      <c r="B388" s="129" t="str">
        <f t="shared" si="48"/>
        <v/>
      </c>
      <c r="C388" s="130" t="str">
        <f t="shared" si="49"/>
        <v/>
      </c>
      <c r="D388" s="131" t="str">
        <f t="shared" si="43"/>
        <v/>
      </c>
      <c r="E388" s="131" t="str">
        <f t="shared" si="44"/>
        <v/>
      </c>
      <c r="F388" s="131" t="str">
        <f t="shared" si="45"/>
        <v/>
      </c>
      <c r="G388" s="130" t="str">
        <f t="shared" si="46"/>
        <v/>
      </c>
    </row>
    <row r="389" spans="1:7" x14ac:dyDescent="0.25">
      <c r="A389" s="128" t="str">
        <f t="shared" si="47"/>
        <v/>
      </c>
      <c r="B389" s="129" t="str">
        <f t="shared" si="48"/>
        <v/>
      </c>
      <c r="C389" s="130" t="str">
        <f t="shared" si="49"/>
        <v/>
      </c>
      <c r="D389" s="131" t="str">
        <f t="shared" si="43"/>
        <v/>
      </c>
      <c r="E389" s="131" t="str">
        <f t="shared" si="44"/>
        <v/>
      </c>
      <c r="F389" s="131" t="str">
        <f t="shared" si="45"/>
        <v/>
      </c>
      <c r="G389" s="130" t="str">
        <f t="shared" si="46"/>
        <v/>
      </c>
    </row>
    <row r="390" spans="1:7" x14ac:dyDescent="0.25">
      <c r="A390" s="128" t="str">
        <f t="shared" si="47"/>
        <v/>
      </c>
      <c r="B390" s="129" t="str">
        <f t="shared" si="48"/>
        <v/>
      </c>
      <c r="C390" s="130" t="str">
        <f t="shared" si="49"/>
        <v/>
      </c>
      <c r="D390" s="131" t="str">
        <f t="shared" si="43"/>
        <v/>
      </c>
      <c r="E390" s="131" t="str">
        <f t="shared" si="44"/>
        <v/>
      </c>
      <c r="F390" s="131" t="str">
        <f t="shared" si="45"/>
        <v/>
      </c>
      <c r="G390" s="130" t="str">
        <f t="shared" si="46"/>
        <v/>
      </c>
    </row>
    <row r="391" spans="1:7" x14ac:dyDescent="0.25">
      <c r="A391" s="128" t="str">
        <f t="shared" si="47"/>
        <v/>
      </c>
      <c r="B391" s="129" t="str">
        <f t="shared" si="48"/>
        <v/>
      </c>
      <c r="C391" s="130" t="str">
        <f t="shared" si="49"/>
        <v/>
      </c>
      <c r="D391" s="131" t="str">
        <f t="shared" si="43"/>
        <v/>
      </c>
      <c r="E391" s="131" t="str">
        <f t="shared" si="44"/>
        <v/>
      </c>
      <c r="F391" s="131" t="str">
        <f t="shared" si="45"/>
        <v/>
      </c>
      <c r="G391" s="130" t="str">
        <f t="shared" si="46"/>
        <v/>
      </c>
    </row>
    <row r="392" spans="1:7" x14ac:dyDescent="0.25">
      <c r="A392" s="128" t="str">
        <f t="shared" si="47"/>
        <v/>
      </c>
      <c r="B392" s="129" t="str">
        <f t="shared" si="48"/>
        <v/>
      </c>
      <c r="C392" s="130" t="str">
        <f t="shared" si="49"/>
        <v/>
      </c>
      <c r="D392" s="131" t="str">
        <f t="shared" si="43"/>
        <v/>
      </c>
      <c r="E392" s="131" t="str">
        <f t="shared" si="44"/>
        <v/>
      </c>
      <c r="F392" s="131" t="str">
        <f t="shared" si="45"/>
        <v/>
      </c>
      <c r="G392" s="130" t="str">
        <f t="shared" si="46"/>
        <v/>
      </c>
    </row>
    <row r="393" spans="1:7" x14ac:dyDescent="0.25">
      <c r="A393" s="128" t="str">
        <f t="shared" si="47"/>
        <v/>
      </c>
      <c r="B393" s="129" t="str">
        <f t="shared" si="48"/>
        <v/>
      </c>
      <c r="C393" s="130" t="str">
        <f t="shared" si="49"/>
        <v/>
      </c>
      <c r="D393" s="131" t="str">
        <f t="shared" si="43"/>
        <v/>
      </c>
      <c r="E393" s="131" t="str">
        <f t="shared" si="44"/>
        <v/>
      </c>
      <c r="F393" s="131" t="str">
        <f t="shared" si="45"/>
        <v/>
      </c>
      <c r="G393" s="130" t="str">
        <f t="shared" si="46"/>
        <v/>
      </c>
    </row>
    <row r="394" spans="1:7" x14ac:dyDescent="0.25">
      <c r="A394" s="128" t="str">
        <f t="shared" si="47"/>
        <v/>
      </c>
      <c r="B394" s="129" t="str">
        <f t="shared" si="48"/>
        <v/>
      </c>
      <c r="C394" s="130" t="str">
        <f t="shared" si="49"/>
        <v/>
      </c>
      <c r="D394" s="131" t="str">
        <f t="shared" si="43"/>
        <v/>
      </c>
      <c r="E394" s="131" t="str">
        <f t="shared" si="44"/>
        <v/>
      </c>
      <c r="F394" s="131" t="str">
        <f t="shared" si="45"/>
        <v/>
      </c>
      <c r="G394" s="130" t="str">
        <f t="shared" si="46"/>
        <v/>
      </c>
    </row>
    <row r="395" spans="1:7" x14ac:dyDescent="0.25">
      <c r="A395" s="128" t="str">
        <f t="shared" si="47"/>
        <v/>
      </c>
      <c r="B395" s="129" t="str">
        <f t="shared" si="48"/>
        <v/>
      </c>
      <c r="C395" s="130" t="str">
        <f t="shared" si="49"/>
        <v/>
      </c>
      <c r="D395" s="131" t="str">
        <f t="shared" si="43"/>
        <v/>
      </c>
      <c r="E395" s="131" t="str">
        <f t="shared" si="44"/>
        <v/>
      </c>
      <c r="F395" s="131" t="str">
        <f t="shared" si="45"/>
        <v/>
      </c>
      <c r="G395" s="130" t="str">
        <f t="shared" si="46"/>
        <v/>
      </c>
    </row>
    <row r="396" spans="1:7" x14ac:dyDescent="0.25">
      <c r="A396" s="128" t="str">
        <f t="shared" si="47"/>
        <v/>
      </c>
      <c r="B396" s="129" t="str">
        <f t="shared" si="48"/>
        <v/>
      </c>
      <c r="C396" s="130" t="str">
        <f t="shared" si="49"/>
        <v/>
      </c>
      <c r="D396" s="131" t="str">
        <f t="shared" si="43"/>
        <v/>
      </c>
      <c r="E396" s="131" t="str">
        <f t="shared" si="44"/>
        <v/>
      </c>
      <c r="F396" s="131" t="str">
        <f t="shared" si="45"/>
        <v/>
      </c>
      <c r="G396" s="130" t="str">
        <f t="shared" si="46"/>
        <v/>
      </c>
    </row>
    <row r="397" spans="1:7" x14ac:dyDescent="0.25">
      <c r="A397" s="128" t="str">
        <f t="shared" si="47"/>
        <v/>
      </c>
      <c r="B397" s="129" t="str">
        <f t="shared" si="48"/>
        <v/>
      </c>
      <c r="C397" s="130" t="str">
        <f t="shared" si="49"/>
        <v/>
      </c>
      <c r="D397" s="131" t="str">
        <f t="shared" si="43"/>
        <v/>
      </c>
      <c r="E397" s="131" t="str">
        <f t="shared" si="44"/>
        <v/>
      </c>
      <c r="F397" s="131" t="str">
        <f t="shared" si="45"/>
        <v/>
      </c>
      <c r="G397" s="130" t="str">
        <f t="shared" si="46"/>
        <v/>
      </c>
    </row>
    <row r="398" spans="1:7" x14ac:dyDescent="0.25">
      <c r="A398" s="128" t="str">
        <f t="shared" si="47"/>
        <v/>
      </c>
      <c r="B398" s="129" t="str">
        <f t="shared" si="48"/>
        <v/>
      </c>
      <c r="C398" s="130" t="str">
        <f t="shared" si="49"/>
        <v/>
      </c>
      <c r="D398" s="131" t="str">
        <f t="shared" ref="D398:D461" si="50">IF(B398="","",IPMT($E$10/12,B398,$E$7,-$E$8,$E$9,0))</f>
        <v/>
      </c>
      <c r="E398" s="131" t="str">
        <f t="shared" ref="E398:E461" si="51">IF(B398="","",PPMT($E$10/12,B398,$E$7,-$E$8,$E$9,0))</f>
        <v/>
      </c>
      <c r="F398" s="131" t="str">
        <f t="shared" si="45"/>
        <v/>
      </c>
      <c r="G398" s="130" t="str">
        <f t="shared" si="46"/>
        <v/>
      </c>
    </row>
    <row r="399" spans="1:7" x14ac:dyDescent="0.25">
      <c r="A399" s="128" t="str">
        <f t="shared" si="47"/>
        <v/>
      </c>
      <c r="B399" s="129" t="str">
        <f t="shared" si="48"/>
        <v/>
      </c>
      <c r="C399" s="130" t="str">
        <f t="shared" si="49"/>
        <v/>
      </c>
      <c r="D399" s="131" t="str">
        <f t="shared" si="50"/>
        <v/>
      </c>
      <c r="E399" s="131" t="str">
        <f t="shared" si="51"/>
        <v/>
      </c>
      <c r="F399" s="131" t="str">
        <f t="shared" ref="F399:F462" si="52">IF(B399="","",SUM(D399:E399))</f>
        <v/>
      </c>
      <c r="G399" s="130" t="str">
        <f t="shared" ref="G399:G462" si="53">IF(B399="","",SUM(C399)-SUM(E399))</f>
        <v/>
      </c>
    </row>
    <row r="400" spans="1:7" x14ac:dyDescent="0.25">
      <c r="A400" s="128" t="str">
        <f t="shared" ref="A400:A463" si="54">IF(B400="","",EDATE(A399,1))</f>
        <v/>
      </c>
      <c r="B400" s="129" t="str">
        <f t="shared" ref="B400:B463" si="55">IF(B399="","",IF(SUM(B399)+1&lt;=$E$7,SUM(B399)+1,""))</f>
        <v/>
      </c>
      <c r="C400" s="130" t="str">
        <f t="shared" ref="C400:C463" si="56">IF(B400="","",G399)</f>
        <v/>
      </c>
      <c r="D400" s="131" t="str">
        <f t="shared" si="50"/>
        <v/>
      </c>
      <c r="E400" s="131" t="str">
        <f t="shared" si="51"/>
        <v/>
      </c>
      <c r="F400" s="131" t="str">
        <f t="shared" si="52"/>
        <v/>
      </c>
      <c r="G400" s="130" t="str">
        <f t="shared" si="53"/>
        <v/>
      </c>
    </row>
    <row r="401" spans="1:7" x14ac:dyDescent="0.25">
      <c r="A401" s="128" t="str">
        <f t="shared" si="54"/>
        <v/>
      </c>
      <c r="B401" s="129" t="str">
        <f t="shared" si="55"/>
        <v/>
      </c>
      <c r="C401" s="130" t="str">
        <f t="shared" si="56"/>
        <v/>
      </c>
      <c r="D401" s="131" t="str">
        <f t="shared" si="50"/>
        <v/>
      </c>
      <c r="E401" s="131" t="str">
        <f t="shared" si="51"/>
        <v/>
      </c>
      <c r="F401" s="131" t="str">
        <f t="shared" si="52"/>
        <v/>
      </c>
      <c r="G401" s="130" t="str">
        <f t="shared" si="53"/>
        <v/>
      </c>
    </row>
    <row r="402" spans="1:7" x14ac:dyDescent="0.25">
      <c r="A402" s="128" t="str">
        <f t="shared" si="54"/>
        <v/>
      </c>
      <c r="B402" s="129" t="str">
        <f t="shared" si="55"/>
        <v/>
      </c>
      <c r="C402" s="130" t="str">
        <f t="shared" si="56"/>
        <v/>
      </c>
      <c r="D402" s="131" t="str">
        <f t="shared" si="50"/>
        <v/>
      </c>
      <c r="E402" s="131" t="str">
        <f t="shared" si="51"/>
        <v/>
      </c>
      <c r="F402" s="131" t="str">
        <f t="shared" si="52"/>
        <v/>
      </c>
      <c r="G402" s="130" t="str">
        <f t="shared" si="53"/>
        <v/>
      </c>
    </row>
    <row r="403" spans="1:7" x14ac:dyDescent="0.25">
      <c r="A403" s="128" t="str">
        <f t="shared" si="54"/>
        <v/>
      </c>
      <c r="B403" s="129" t="str">
        <f t="shared" si="55"/>
        <v/>
      </c>
      <c r="C403" s="130" t="str">
        <f t="shared" si="56"/>
        <v/>
      </c>
      <c r="D403" s="131" t="str">
        <f t="shared" si="50"/>
        <v/>
      </c>
      <c r="E403" s="131" t="str">
        <f t="shared" si="51"/>
        <v/>
      </c>
      <c r="F403" s="131" t="str">
        <f t="shared" si="52"/>
        <v/>
      </c>
      <c r="G403" s="130" t="str">
        <f t="shared" si="53"/>
        <v/>
      </c>
    </row>
    <row r="404" spans="1:7" x14ac:dyDescent="0.25">
      <c r="A404" s="128" t="str">
        <f t="shared" si="54"/>
        <v/>
      </c>
      <c r="B404" s="129" t="str">
        <f t="shared" si="55"/>
        <v/>
      </c>
      <c r="C404" s="130" t="str">
        <f t="shared" si="56"/>
        <v/>
      </c>
      <c r="D404" s="131" t="str">
        <f t="shared" si="50"/>
        <v/>
      </c>
      <c r="E404" s="131" t="str">
        <f t="shared" si="51"/>
        <v/>
      </c>
      <c r="F404" s="131" t="str">
        <f t="shared" si="52"/>
        <v/>
      </c>
      <c r="G404" s="130" t="str">
        <f t="shared" si="53"/>
        <v/>
      </c>
    </row>
    <row r="405" spans="1:7" x14ac:dyDescent="0.25">
      <c r="A405" s="128" t="str">
        <f t="shared" si="54"/>
        <v/>
      </c>
      <c r="B405" s="129" t="str">
        <f t="shared" si="55"/>
        <v/>
      </c>
      <c r="C405" s="130" t="str">
        <f t="shared" si="56"/>
        <v/>
      </c>
      <c r="D405" s="131" t="str">
        <f t="shared" si="50"/>
        <v/>
      </c>
      <c r="E405" s="131" t="str">
        <f t="shared" si="51"/>
        <v/>
      </c>
      <c r="F405" s="131" t="str">
        <f t="shared" si="52"/>
        <v/>
      </c>
      <c r="G405" s="130" t="str">
        <f t="shared" si="53"/>
        <v/>
      </c>
    </row>
    <row r="406" spans="1:7" x14ac:dyDescent="0.25">
      <c r="A406" s="128" t="str">
        <f t="shared" si="54"/>
        <v/>
      </c>
      <c r="B406" s="129" t="str">
        <f t="shared" si="55"/>
        <v/>
      </c>
      <c r="C406" s="130" t="str">
        <f t="shared" si="56"/>
        <v/>
      </c>
      <c r="D406" s="131" t="str">
        <f t="shared" si="50"/>
        <v/>
      </c>
      <c r="E406" s="131" t="str">
        <f t="shared" si="51"/>
        <v/>
      </c>
      <c r="F406" s="131" t="str">
        <f t="shared" si="52"/>
        <v/>
      </c>
      <c r="G406" s="130" t="str">
        <f t="shared" si="53"/>
        <v/>
      </c>
    </row>
    <row r="407" spans="1:7" x14ac:dyDescent="0.25">
      <c r="A407" s="128" t="str">
        <f t="shared" si="54"/>
        <v/>
      </c>
      <c r="B407" s="129" t="str">
        <f t="shared" si="55"/>
        <v/>
      </c>
      <c r="C407" s="130" t="str">
        <f t="shared" si="56"/>
        <v/>
      </c>
      <c r="D407" s="131" t="str">
        <f t="shared" si="50"/>
        <v/>
      </c>
      <c r="E407" s="131" t="str">
        <f t="shared" si="51"/>
        <v/>
      </c>
      <c r="F407" s="131" t="str">
        <f t="shared" si="52"/>
        <v/>
      </c>
      <c r="G407" s="130" t="str">
        <f t="shared" si="53"/>
        <v/>
      </c>
    </row>
    <row r="408" spans="1:7" x14ac:dyDescent="0.25">
      <c r="A408" s="128" t="str">
        <f t="shared" si="54"/>
        <v/>
      </c>
      <c r="B408" s="129" t="str">
        <f t="shared" si="55"/>
        <v/>
      </c>
      <c r="C408" s="130" t="str">
        <f t="shared" si="56"/>
        <v/>
      </c>
      <c r="D408" s="131" t="str">
        <f t="shared" si="50"/>
        <v/>
      </c>
      <c r="E408" s="131" t="str">
        <f t="shared" si="51"/>
        <v/>
      </c>
      <c r="F408" s="131" t="str">
        <f t="shared" si="52"/>
        <v/>
      </c>
      <c r="G408" s="130" t="str">
        <f t="shared" si="53"/>
        <v/>
      </c>
    </row>
    <row r="409" spans="1:7" x14ac:dyDescent="0.25">
      <c r="A409" s="128" t="str">
        <f t="shared" si="54"/>
        <v/>
      </c>
      <c r="B409" s="129" t="str">
        <f t="shared" si="55"/>
        <v/>
      </c>
      <c r="C409" s="130" t="str">
        <f t="shared" si="56"/>
        <v/>
      </c>
      <c r="D409" s="131" t="str">
        <f t="shared" si="50"/>
        <v/>
      </c>
      <c r="E409" s="131" t="str">
        <f t="shared" si="51"/>
        <v/>
      </c>
      <c r="F409" s="131" t="str">
        <f t="shared" si="52"/>
        <v/>
      </c>
      <c r="G409" s="130" t="str">
        <f t="shared" si="53"/>
        <v/>
      </c>
    </row>
    <row r="410" spans="1:7" x14ac:dyDescent="0.25">
      <c r="A410" s="128" t="str">
        <f t="shared" si="54"/>
        <v/>
      </c>
      <c r="B410" s="129" t="str">
        <f t="shared" si="55"/>
        <v/>
      </c>
      <c r="C410" s="130" t="str">
        <f t="shared" si="56"/>
        <v/>
      </c>
      <c r="D410" s="131" t="str">
        <f t="shared" si="50"/>
        <v/>
      </c>
      <c r="E410" s="131" t="str">
        <f t="shared" si="51"/>
        <v/>
      </c>
      <c r="F410" s="131" t="str">
        <f t="shared" si="52"/>
        <v/>
      </c>
      <c r="G410" s="130" t="str">
        <f t="shared" si="53"/>
        <v/>
      </c>
    </row>
    <row r="411" spans="1:7" x14ac:dyDescent="0.25">
      <c r="A411" s="128" t="str">
        <f t="shared" si="54"/>
        <v/>
      </c>
      <c r="B411" s="129" t="str">
        <f t="shared" si="55"/>
        <v/>
      </c>
      <c r="C411" s="130" t="str">
        <f t="shared" si="56"/>
        <v/>
      </c>
      <c r="D411" s="131" t="str">
        <f t="shared" si="50"/>
        <v/>
      </c>
      <c r="E411" s="131" t="str">
        <f t="shared" si="51"/>
        <v/>
      </c>
      <c r="F411" s="131" t="str">
        <f t="shared" si="52"/>
        <v/>
      </c>
      <c r="G411" s="130" t="str">
        <f t="shared" si="53"/>
        <v/>
      </c>
    </row>
    <row r="412" spans="1:7" x14ac:dyDescent="0.25">
      <c r="A412" s="128" t="str">
        <f t="shared" si="54"/>
        <v/>
      </c>
      <c r="B412" s="129" t="str">
        <f t="shared" si="55"/>
        <v/>
      </c>
      <c r="C412" s="130" t="str">
        <f t="shared" si="56"/>
        <v/>
      </c>
      <c r="D412" s="131" t="str">
        <f t="shared" si="50"/>
        <v/>
      </c>
      <c r="E412" s="131" t="str">
        <f t="shared" si="51"/>
        <v/>
      </c>
      <c r="F412" s="131" t="str">
        <f t="shared" si="52"/>
        <v/>
      </c>
      <c r="G412" s="130" t="str">
        <f t="shared" si="53"/>
        <v/>
      </c>
    </row>
    <row r="413" spans="1:7" x14ac:dyDescent="0.25">
      <c r="A413" s="128" t="str">
        <f t="shared" si="54"/>
        <v/>
      </c>
      <c r="B413" s="129" t="str">
        <f t="shared" si="55"/>
        <v/>
      </c>
      <c r="C413" s="130" t="str">
        <f t="shared" si="56"/>
        <v/>
      </c>
      <c r="D413" s="131" t="str">
        <f t="shared" si="50"/>
        <v/>
      </c>
      <c r="E413" s="131" t="str">
        <f t="shared" si="51"/>
        <v/>
      </c>
      <c r="F413" s="131" t="str">
        <f t="shared" si="52"/>
        <v/>
      </c>
      <c r="G413" s="130" t="str">
        <f t="shared" si="53"/>
        <v/>
      </c>
    </row>
    <row r="414" spans="1:7" x14ac:dyDescent="0.25">
      <c r="A414" s="128" t="str">
        <f t="shared" si="54"/>
        <v/>
      </c>
      <c r="B414" s="129" t="str">
        <f t="shared" si="55"/>
        <v/>
      </c>
      <c r="C414" s="130" t="str">
        <f t="shared" si="56"/>
        <v/>
      </c>
      <c r="D414" s="131" t="str">
        <f t="shared" si="50"/>
        <v/>
      </c>
      <c r="E414" s="131" t="str">
        <f t="shared" si="51"/>
        <v/>
      </c>
      <c r="F414" s="131" t="str">
        <f t="shared" si="52"/>
        <v/>
      </c>
      <c r="G414" s="130" t="str">
        <f t="shared" si="53"/>
        <v/>
      </c>
    </row>
    <row r="415" spans="1:7" x14ac:dyDescent="0.25">
      <c r="A415" s="128" t="str">
        <f t="shared" si="54"/>
        <v/>
      </c>
      <c r="B415" s="129" t="str">
        <f t="shared" si="55"/>
        <v/>
      </c>
      <c r="C415" s="130" t="str">
        <f t="shared" si="56"/>
        <v/>
      </c>
      <c r="D415" s="131" t="str">
        <f t="shared" si="50"/>
        <v/>
      </c>
      <c r="E415" s="131" t="str">
        <f t="shared" si="51"/>
        <v/>
      </c>
      <c r="F415" s="131" t="str">
        <f t="shared" si="52"/>
        <v/>
      </c>
      <c r="G415" s="130" t="str">
        <f t="shared" si="53"/>
        <v/>
      </c>
    </row>
    <row r="416" spans="1:7" x14ac:dyDescent="0.25">
      <c r="A416" s="128" t="str">
        <f t="shared" si="54"/>
        <v/>
      </c>
      <c r="B416" s="129" t="str">
        <f t="shared" si="55"/>
        <v/>
      </c>
      <c r="C416" s="130" t="str">
        <f t="shared" si="56"/>
        <v/>
      </c>
      <c r="D416" s="131" t="str">
        <f t="shared" si="50"/>
        <v/>
      </c>
      <c r="E416" s="131" t="str">
        <f t="shared" si="51"/>
        <v/>
      </c>
      <c r="F416" s="131" t="str">
        <f t="shared" si="52"/>
        <v/>
      </c>
      <c r="G416" s="130" t="str">
        <f t="shared" si="53"/>
        <v/>
      </c>
    </row>
    <row r="417" spans="1:7" x14ac:dyDescent="0.25">
      <c r="A417" s="128" t="str">
        <f t="shared" si="54"/>
        <v/>
      </c>
      <c r="B417" s="129" t="str">
        <f t="shared" si="55"/>
        <v/>
      </c>
      <c r="C417" s="130" t="str">
        <f t="shared" si="56"/>
        <v/>
      </c>
      <c r="D417" s="131" t="str">
        <f t="shared" si="50"/>
        <v/>
      </c>
      <c r="E417" s="131" t="str">
        <f t="shared" si="51"/>
        <v/>
      </c>
      <c r="F417" s="131" t="str">
        <f t="shared" si="52"/>
        <v/>
      </c>
      <c r="G417" s="130" t="str">
        <f t="shared" si="53"/>
        <v/>
      </c>
    </row>
    <row r="418" spans="1:7" x14ac:dyDescent="0.25">
      <c r="A418" s="128" t="str">
        <f t="shared" si="54"/>
        <v/>
      </c>
      <c r="B418" s="129" t="str">
        <f t="shared" si="55"/>
        <v/>
      </c>
      <c r="C418" s="130" t="str">
        <f t="shared" si="56"/>
        <v/>
      </c>
      <c r="D418" s="131" t="str">
        <f t="shared" si="50"/>
        <v/>
      </c>
      <c r="E418" s="131" t="str">
        <f t="shared" si="51"/>
        <v/>
      </c>
      <c r="F418" s="131" t="str">
        <f t="shared" si="52"/>
        <v/>
      </c>
      <c r="G418" s="130" t="str">
        <f t="shared" si="53"/>
        <v/>
      </c>
    </row>
    <row r="419" spans="1:7" x14ac:dyDescent="0.25">
      <c r="A419" s="128" t="str">
        <f t="shared" si="54"/>
        <v/>
      </c>
      <c r="B419" s="129" t="str">
        <f t="shared" si="55"/>
        <v/>
      </c>
      <c r="C419" s="130" t="str">
        <f t="shared" si="56"/>
        <v/>
      </c>
      <c r="D419" s="131" t="str">
        <f t="shared" si="50"/>
        <v/>
      </c>
      <c r="E419" s="131" t="str">
        <f t="shared" si="51"/>
        <v/>
      </c>
      <c r="F419" s="131" t="str">
        <f t="shared" si="52"/>
        <v/>
      </c>
      <c r="G419" s="130" t="str">
        <f t="shared" si="53"/>
        <v/>
      </c>
    </row>
    <row r="420" spans="1:7" x14ac:dyDescent="0.25">
      <c r="A420" s="128" t="str">
        <f t="shared" si="54"/>
        <v/>
      </c>
      <c r="B420" s="129" t="str">
        <f t="shared" si="55"/>
        <v/>
      </c>
      <c r="C420" s="130" t="str">
        <f t="shared" si="56"/>
        <v/>
      </c>
      <c r="D420" s="131" t="str">
        <f t="shared" si="50"/>
        <v/>
      </c>
      <c r="E420" s="131" t="str">
        <f t="shared" si="51"/>
        <v/>
      </c>
      <c r="F420" s="131" t="str">
        <f t="shared" si="52"/>
        <v/>
      </c>
      <c r="G420" s="130" t="str">
        <f t="shared" si="53"/>
        <v/>
      </c>
    </row>
    <row r="421" spans="1:7" x14ac:dyDescent="0.25">
      <c r="A421" s="128" t="str">
        <f t="shared" si="54"/>
        <v/>
      </c>
      <c r="B421" s="129" t="str">
        <f t="shared" si="55"/>
        <v/>
      </c>
      <c r="C421" s="130" t="str">
        <f t="shared" si="56"/>
        <v/>
      </c>
      <c r="D421" s="131" t="str">
        <f t="shared" si="50"/>
        <v/>
      </c>
      <c r="E421" s="131" t="str">
        <f t="shared" si="51"/>
        <v/>
      </c>
      <c r="F421" s="131" t="str">
        <f t="shared" si="52"/>
        <v/>
      </c>
      <c r="G421" s="130" t="str">
        <f t="shared" si="53"/>
        <v/>
      </c>
    </row>
    <row r="422" spans="1:7" x14ac:dyDescent="0.25">
      <c r="A422" s="128" t="str">
        <f t="shared" si="54"/>
        <v/>
      </c>
      <c r="B422" s="129" t="str">
        <f t="shared" si="55"/>
        <v/>
      </c>
      <c r="C422" s="130" t="str">
        <f t="shared" si="56"/>
        <v/>
      </c>
      <c r="D422" s="131" t="str">
        <f t="shared" si="50"/>
        <v/>
      </c>
      <c r="E422" s="131" t="str">
        <f t="shared" si="51"/>
        <v/>
      </c>
      <c r="F422" s="131" t="str">
        <f t="shared" si="52"/>
        <v/>
      </c>
      <c r="G422" s="130" t="str">
        <f t="shared" si="53"/>
        <v/>
      </c>
    </row>
    <row r="423" spans="1:7" x14ac:dyDescent="0.25">
      <c r="A423" s="128" t="str">
        <f t="shared" si="54"/>
        <v/>
      </c>
      <c r="B423" s="129" t="str">
        <f t="shared" si="55"/>
        <v/>
      </c>
      <c r="C423" s="130" t="str">
        <f t="shared" si="56"/>
        <v/>
      </c>
      <c r="D423" s="131" t="str">
        <f t="shared" si="50"/>
        <v/>
      </c>
      <c r="E423" s="131" t="str">
        <f t="shared" si="51"/>
        <v/>
      </c>
      <c r="F423" s="131" t="str">
        <f t="shared" si="52"/>
        <v/>
      </c>
      <c r="G423" s="130" t="str">
        <f t="shared" si="53"/>
        <v/>
      </c>
    </row>
    <row r="424" spans="1:7" x14ac:dyDescent="0.25">
      <c r="A424" s="128" t="str">
        <f t="shared" si="54"/>
        <v/>
      </c>
      <c r="B424" s="129" t="str">
        <f t="shared" si="55"/>
        <v/>
      </c>
      <c r="C424" s="130" t="str">
        <f t="shared" si="56"/>
        <v/>
      </c>
      <c r="D424" s="131" t="str">
        <f t="shared" si="50"/>
        <v/>
      </c>
      <c r="E424" s="131" t="str">
        <f t="shared" si="51"/>
        <v/>
      </c>
      <c r="F424" s="131" t="str">
        <f t="shared" si="52"/>
        <v/>
      </c>
      <c r="G424" s="130" t="str">
        <f t="shared" si="53"/>
        <v/>
      </c>
    </row>
    <row r="425" spans="1:7" x14ac:dyDescent="0.25">
      <c r="A425" s="128" t="str">
        <f t="shared" si="54"/>
        <v/>
      </c>
      <c r="B425" s="129" t="str">
        <f t="shared" si="55"/>
        <v/>
      </c>
      <c r="C425" s="130" t="str">
        <f t="shared" si="56"/>
        <v/>
      </c>
      <c r="D425" s="131" t="str">
        <f t="shared" si="50"/>
        <v/>
      </c>
      <c r="E425" s="131" t="str">
        <f t="shared" si="51"/>
        <v/>
      </c>
      <c r="F425" s="131" t="str">
        <f t="shared" si="52"/>
        <v/>
      </c>
      <c r="G425" s="130" t="str">
        <f t="shared" si="53"/>
        <v/>
      </c>
    </row>
    <row r="426" spans="1:7" x14ac:dyDescent="0.25">
      <c r="A426" s="128" t="str">
        <f t="shared" si="54"/>
        <v/>
      </c>
      <c r="B426" s="129" t="str">
        <f t="shared" si="55"/>
        <v/>
      </c>
      <c r="C426" s="130" t="str">
        <f t="shared" si="56"/>
        <v/>
      </c>
      <c r="D426" s="131" t="str">
        <f t="shared" si="50"/>
        <v/>
      </c>
      <c r="E426" s="131" t="str">
        <f t="shared" si="51"/>
        <v/>
      </c>
      <c r="F426" s="131" t="str">
        <f t="shared" si="52"/>
        <v/>
      </c>
      <c r="G426" s="130" t="str">
        <f t="shared" si="53"/>
        <v/>
      </c>
    </row>
    <row r="427" spans="1:7" x14ac:dyDescent="0.25">
      <c r="A427" s="128" t="str">
        <f t="shared" si="54"/>
        <v/>
      </c>
      <c r="B427" s="129" t="str">
        <f t="shared" si="55"/>
        <v/>
      </c>
      <c r="C427" s="130" t="str">
        <f t="shared" si="56"/>
        <v/>
      </c>
      <c r="D427" s="131" t="str">
        <f t="shared" si="50"/>
        <v/>
      </c>
      <c r="E427" s="131" t="str">
        <f t="shared" si="51"/>
        <v/>
      </c>
      <c r="F427" s="131" t="str">
        <f t="shared" si="52"/>
        <v/>
      </c>
      <c r="G427" s="130" t="str">
        <f t="shared" si="53"/>
        <v/>
      </c>
    </row>
    <row r="428" spans="1:7" x14ac:dyDescent="0.25">
      <c r="A428" s="128" t="str">
        <f t="shared" si="54"/>
        <v/>
      </c>
      <c r="B428" s="129" t="str">
        <f t="shared" si="55"/>
        <v/>
      </c>
      <c r="C428" s="130" t="str">
        <f t="shared" si="56"/>
        <v/>
      </c>
      <c r="D428" s="131" t="str">
        <f t="shared" si="50"/>
        <v/>
      </c>
      <c r="E428" s="131" t="str">
        <f t="shared" si="51"/>
        <v/>
      </c>
      <c r="F428" s="131" t="str">
        <f t="shared" si="52"/>
        <v/>
      </c>
      <c r="G428" s="130" t="str">
        <f t="shared" si="53"/>
        <v/>
      </c>
    </row>
    <row r="429" spans="1:7" x14ac:dyDescent="0.25">
      <c r="A429" s="128" t="str">
        <f t="shared" si="54"/>
        <v/>
      </c>
      <c r="B429" s="129" t="str">
        <f t="shared" si="55"/>
        <v/>
      </c>
      <c r="C429" s="130" t="str">
        <f t="shared" si="56"/>
        <v/>
      </c>
      <c r="D429" s="131" t="str">
        <f t="shared" si="50"/>
        <v/>
      </c>
      <c r="E429" s="131" t="str">
        <f t="shared" si="51"/>
        <v/>
      </c>
      <c r="F429" s="131" t="str">
        <f t="shared" si="52"/>
        <v/>
      </c>
      <c r="G429" s="130" t="str">
        <f t="shared" si="53"/>
        <v/>
      </c>
    </row>
    <row r="430" spans="1:7" x14ac:dyDescent="0.25">
      <c r="A430" s="128" t="str">
        <f t="shared" si="54"/>
        <v/>
      </c>
      <c r="B430" s="129" t="str">
        <f t="shared" si="55"/>
        <v/>
      </c>
      <c r="C430" s="130" t="str">
        <f t="shared" si="56"/>
        <v/>
      </c>
      <c r="D430" s="131" t="str">
        <f t="shared" si="50"/>
        <v/>
      </c>
      <c r="E430" s="131" t="str">
        <f t="shared" si="51"/>
        <v/>
      </c>
      <c r="F430" s="131" t="str">
        <f t="shared" si="52"/>
        <v/>
      </c>
      <c r="G430" s="130" t="str">
        <f t="shared" si="53"/>
        <v/>
      </c>
    </row>
    <row r="431" spans="1:7" x14ac:dyDescent="0.25">
      <c r="A431" s="128" t="str">
        <f t="shared" si="54"/>
        <v/>
      </c>
      <c r="B431" s="129" t="str">
        <f t="shared" si="55"/>
        <v/>
      </c>
      <c r="C431" s="130" t="str">
        <f t="shared" si="56"/>
        <v/>
      </c>
      <c r="D431" s="131" t="str">
        <f t="shared" si="50"/>
        <v/>
      </c>
      <c r="E431" s="131" t="str">
        <f t="shared" si="51"/>
        <v/>
      </c>
      <c r="F431" s="131" t="str">
        <f t="shared" si="52"/>
        <v/>
      </c>
      <c r="G431" s="130" t="str">
        <f t="shared" si="53"/>
        <v/>
      </c>
    </row>
    <row r="432" spans="1:7" x14ac:dyDescent="0.25">
      <c r="A432" s="128" t="str">
        <f t="shared" si="54"/>
        <v/>
      </c>
      <c r="B432" s="129" t="str">
        <f t="shared" si="55"/>
        <v/>
      </c>
      <c r="C432" s="130" t="str">
        <f t="shared" si="56"/>
        <v/>
      </c>
      <c r="D432" s="131" t="str">
        <f t="shared" si="50"/>
        <v/>
      </c>
      <c r="E432" s="131" t="str">
        <f t="shared" si="51"/>
        <v/>
      </c>
      <c r="F432" s="131" t="str">
        <f t="shared" si="52"/>
        <v/>
      </c>
      <c r="G432" s="130" t="str">
        <f t="shared" si="53"/>
        <v/>
      </c>
    </row>
    <row r="433" spans="1:7" x14ac:dyDescent="0.25">
      <c r="A433" s="128" t="str">
        <f t="shared" si="54"/>
        <v/>
      </c>
      <c r="B433" s="129" t="str">
        <f t="shared" si="55"/>
        <v/>
      </c>
      <c r="C433" s="130" t="str">
        <f t="shared" si="56"/>
        <v/>
      </c>
      <c r="D433" s="131" t="str">
        <f t="shared" si="50"/>
        <v/>
      </c>
      <c r="E433" s="131" t="str">
        <f t="shared" si="51"/>
        <v/>
      </c>
      <c r="F433" s="131" t="str">
        <f t="shared" si="52"/>
        <v/>
      </c>
      <c r="G433" s="130" t="str">
        <f t="shared" si="53"/>
        <v/>
      </c>
    </row>
    <row r="434" spans="1:7" x14ac:dyDescent="0.25">
      <c r="A434" s="128" t="str">
        <f t="shared" si="54"/>
        <v/>
      </c>
      <c r="B434" s="129" t="str">
        <f t="shared" si="55"/>
        <v/>
      </c>
      <c r="C434" s="130" t="str">
        <f t="shared" si="56"/>
        <v/>
      </c>
      <c r="D434" s="131" t="str">
        <f t="shared" si="50"/>
        <v/>
      </c>
      <c r="E434" s="131" t="str">
        <f t="shared" si="51"/>
        <v/>
      </c>
      <c r="F434" s="131" t="str">
        <f t="shared" si="52"/>
        <v/>
      </c>
      <c r="G434" s="130" t="str">
        <f t="shared" si="53"/>
        <v/>
      </c>
    </row>
    <row r="435" spans="1:7" x14ac:dyDescent="0.25">
      <c r="A435" s="128" t="str">
        <f t="shared" si="54"/>
        <v/>
      </c>
      <c r="B435" s="129" t="str">
        <f t="shared" si="55"/>
        <v/>
      </c>
      <c r="C435" s="130" t="str">
        <f t="shared" si="56"/>
        <v/>
      </c>
      <c r="D435" s="131" t="str">
        <f t="shared" si="50"/>
        <v/>
      </c>
      <c r="E435" s="131" t="str">
        <f t="shared" si="51"/>
        <v/>
      </c>
      <c r="F435" s="131" t="str">
        <f t="shared" si="52"/>
        <v/>
      </c>
      <c r="G435" s="130" t="str">
        <f t="shared" si="53"/>
        <v/>
      </c>
    </row>
    <row r="436" spans="1:7" x14ac:dyDescent="0.25">
      <c r="A436" s="128" t="str">
        <f t="shared" si="54"/>
        <v/>
      </c>
      <c r="B436" s="129" t="str">
        <f t="shared" si="55"/>
        <v/>
      </c>
      <c r="C436" s="130" t="str">
        <f t="shared" si="56"/>
        <v/>
      </c>
      <c r="D436" s="131" t="str">
        <f t="shared" si="50"/>
        <v/>
      </c>
      <c r="E436" s="131" t="str">
        <f t="shared" si="51"/>
        <v/>
      </c>
      <c r="F436" s="131" t="str">
        <f t="shared" si="52"/>
        <v/>
      </c>
      <c r="G436" s="130" t="str">
        <f t="shared" si="53"/>
        <v/>
      </c>
    </row>
    <row r="437" spans="1:7" x14ac:dyDescent="0.25">
      <c r="A437" s="128" t="str">
        <f t="shared" si="54"/>
        <v/>
      </c>
      <c r="B437" s="129" t="str">
        <f t="shared" si="55"/>
        <v/>
      </c>
      <c r="C437" s="130" t="str">
        <f t="shared" si="56"/>
        <v/>
      </c>
      <c r="D437" s="131" t="str">
        <f t="shared" si="50"/>
        <v/>
      </c>
      <c r="E437" s="131" t="str">
        <f t="shared" si="51"/>
        <v/>
      </c>
      <c r="F437" s="131" t="str">
        <f t="shared" si="52"/>
        <v/>
      </c>
      <c r="G437" s="130" t="str">
        <f t="shared" si="53"/>
        <v/>
      </c>
    </row>
    <row r="438" spans="1:7" x14ac:dyDescent="0.25">
      <c r="A438" s="128" t="str">
        <f t="shared" si="54"/>
        <v/>
      </c>
      <c r="B438" s="129" t="str">
        <f t="shared" si="55"/>
        <v/>
      </c>
      <c r="C438" s="130" t="str">
        <f t="shared" si="56"/>
        <v/>
      </c>
      <c r="D438" s="131" t="str">
        <f t="shared" si="50"/>
        <v/>
      </c>
      <c r="E438" s="131" t="str">
        <f t="shared" si="51"/>
        <v/>
      </c>
      <c r="F438" s="131" t="str">
        <f t="shared" si="52"/>
        <v/>
      </c>
      <c r="G438" s="130" t="str">
        <f t="shared" si="53"/>
        <v/>
      </c>
    </row>
    <row r="439" spans="1:7" x14ac:dyDescent="0.25">
      <c r="A439" s="128" t="str">
        <f t="shared" si="54"/>
        <v/>
      </c>
      <c r="B439" s="129" t="str">
        <f t="shared" si="55"/>
        <v/>
      </c>
      <c r="C439" s="130" t="str">
        <f t="shared" si="56"/>
        <v/>
      </c>
      <c r="D439" s="131" t="str">
        <f t="shared" si="50"/>
        <v/>
      </c>
      <c r="E439" s="131" t="str">
        <f t="shared" si="51"/>
        <v/>
      </c>
      <c r="F439" s="131" t="str">
        <f t="shared" si="52"/>
        <v/>
      </c>
      <c r="G439" s="130" t="str">
        <f t="shared" si="53"/>
        <v/>
      </c>
    </row>
    <row r="440" spans="1:7" x14ac:dyDescent="0.25">
      <c r="A440" s="128" t="str">
        <f t="shared" si="54"/>
        <v/>
      </c>
      <c r="B440" s="129" t="str">
        <f t="shared" si="55"/>
        <v/>
      </c>
      <c r="C440" s="130" t="str">
        <f t="shared" si="56"/>
        <v/>
      </c>
      <c r="D440" s="131" t="str">
        <f t="shared" si="50"/>
        <v/>
      </c>
      <c r="E440" s="131" t="str">
        <f t="shared" si="51"/>
        <v/>
      </c>
      <c r="F440" s="131" t="str">
        <f t="shared" si="52"/>
        <v/>
      </c>
      <c r="G440" s="130" t="str">
        <f t="shared" si="53"/>
        <v/>
      </c>
    </row>
    <row r="441" spans="1:7" x14ac:dyDescent="0.25">
      <c r="A441" s="128" t="str">
        <f t="shared" si="54"/>
        <v/>
      </c>
      <c r="B441" s="129" t="str">
        <f t="shared" si="55"/>
        <v/>
      </c>
      <c r="C441" s="130" t="str">
        <f t="shared" si="56"/>
        <v/>
      </c>
      <c r="D441" s="131" t="str">
        <f t="shared" si="50"/>
        <v/>
      </c>
      <c r="E441" s="131" t="str">
        <f t="shared" si="51"/>
        <v/>
      </c>
      <c r="F441" s="131" t="str">
        <f t="shared" si="52"/>
        <v/>
      </c>
      <c r="G441" s="130" t="str">
        <f t="shared" si="53"/>
        <v/>
      </c>
    </row>
    <row r="442" spans="1:7" x14ac:dyDescent="0.25">
      <c r="A442" s="128" t="str">
        <f t="shared" si="54"/>
        <v/>
      </c>
      <c r="B442" s="129" t="str">
        <f t="shared" si="55"/>
        <v/>
      </c>
      <c r="C442" s="130" t="str">
        <f t="shared" si="56"/>
        <v/>
      </c>
      <c r="D442" s="131" t="str">
        <f t="shared" si="50"/>
        <v/>
      </c>
      <c r="E442" s="131" t="str">
        <f t="shared" si="51"/>
        <v/>
      </c>
      <c r="F442" s="131" t="str">
        <f t="shared" si="52"/>
        <v/>
      </c>
      <c r="G442" s="130" t="str">
        <f t="shared" si="53"/>
        <v/>
      </c>
    </row>
    <row r="443" spans="1:7" x14ac:dyDescent="0.25">
      <c r="A443" s="128" t="str">
        <f t="shared" si="54"/>
        <v/>
      </c>
      <c r="B443" s="129" t="str">
        <f t="shared" si="55"/>
        <v/>
      </c>
      <c r="C443" s="130" t="str">
        <f t="shared" si="56"/>
        <v/>
      </c>
      <c r="D443" s="131" t="str">
        <f t="shared" si="50"/>
        <v/>
      </c>
      <c r="E443" s="131" t="str">
        <f t="shared" si="51"/>
        <v/>
      </c>
      <c r="F443" s="131" t="str">
        <f t="shared" si="52"/>
        <v/>
      </c>
      <c r="G443" s="130" t="str">
        <f t="shared" si="53"/>
        <v/>
      </c>
    </row>
    <row r="444" spans="1:7" x14ac:dyDescent="0.25">
      <c r="A444" s="128" t="str">
        <f t="shared" si="54"/>
        <v/>
      </c>
      <c r="B444" s="129" t="str">
        <f t="shared" si="55"/>
        <v/>
      </c>
      <c r="C444" s="130" t="str">
        <f t="shared" si="56"/>
        <v/>
      </c>
      <c r="D444" s="131" t="str">
        <f t="shared" si="50"/>
        <v/>
      </c>
      <c r="E444" s="131" t="str">
        <f t="shared" si="51"/>
        <v/>
      </c>
      <c r="F444" s="131" t="str">
        <f t="shared" si="52"/>
        <v/>
      </c>
      <c r="G444" s="130" t="str">
        <f t="shared" si="53"/>
        <v/>
      </c>
    </row>
    <row r="445" spans="1:7" x14ac:dyDescent="0.25">
      <c r="A445" s="128" t="str">
        <f t="shared" si="54"/>
        <v/>
      </c>
      <c r="B445" s="129" t="str">
        <f t="shared" si="55"/>
        <v/>
      </c>
      <c r="C445" s="130" t="str">
        <f t="shared" si="56"/>
        <v/>
      </c>
      <c r="D445" s="131" t="str">
        <f t="shared" si="50"/>
        <v/>
      </c>
      <c r="E445" s="131" t="str">
        <f t="shared" si="51"/>
        <v/>
      </c>
      <c r="F445" s="131" t="str">
        <f t="shared" si="52"/>
        <v/>
      </c>
      <c r="G445" s="130" t="str">
        <f t="shared" si="53"/>
        <v/>
      </c>
    </row>
    <row r="446" spans="1:7" x14ac:dyDescent="0.25">
      <c r="A446" s="128" t="str">
        <f t="shared" si="54"/>
        <v/>
      </c>
      <c r="B446" s="129" t="str">
        <f t="shared" si="55"/>
        <v/>
      </c>
      <c r="C446" s="130" t="str">
        <f t="shared" si="56"/>
        <v/>
      </c>
      <c r="D446" s="131" t="str">
        <f t="shared" si="50"/>
        <v/>
      </c>
      <c r="E446" s="131" t="str">
        <f t="shared" si="51"/>
        <v/>
      </c>
      <c r="F446" s="131" t="str">
        <f t="shared" si="52"/>
        <v/>
      </c>
      <c r="G446" s="130" t="str">
        <f t="shared" si="53"/>
        <v/>
      </c>
    </row>
    <row r="447" spans="1:7" x14ac:dyDescent="0.25">
      <c r="A447" s="128" t="str">
        <f t="shared" si="54"/>
        <v/>
      </c>
      <c r="B447" s="129" t="str">
        <f t="shared" si="55"/>
        <v/>
      </c>
      <c r="C447" s="130" t="str">
        <f t="shared" si="56"/>
        <v/>
      </c>
      <c r="D447" s="131" t="str">
        <f t="shared" si="50"/>
        <v/>
      </c>
      <c r="E447" s="131" t="str">
        <f t="shared" si="51"/>
        <v/>
      </c>
      <c r="F447" s="131" t="str">
        <f t="shared" si="52"/>
        <v/>
      </c>
      <c r="G447" s="130" t="str">
        <f t="shared" si="53"/>
        <v/>
      </c>
    </row>
    <row r="448" spans="1:7" x14ac:dyDescent="0.25">
      <c r="A448" s="128" t="str">
        <f t="shared" si="54"/>
        <v/>
      </c>
      <c r="B448" s="129" t="str">
        <f t="shared" si="55"/>
        <v/>
      </c>
      <c r="C448" s="130" t="str">
        <f t="shared" si="56"/>
        <v/>
      </c>
      <c r="D448" s="131" t="str">
        <f t="shared" si="50"/>
        <v/>
      </c>
      <c r="E448" s="131" t="str">
        <f t="shared" si="51"/>
        <v/>
      </c>
      <c r="F448" s="131" t="str">
        <f t="shared" si="52"/>
        <v/>
      </c>
      <c r="G448" s="130" t="str">
        <f t="shared" si="53"/>
        <v/>
      </c>
    </row>
    <row r="449" spans="1:7" x14ac:dyDescent="0.25">
      <c r="A449" s="128" t="str">
        <f t="shared" si="54"/>
        <v/>
      </c>
      <c r="B449" s="129" t="str">
        <f t="shared" si="55"/>
        <v/>
      </c>
      <c r="C449" s="130" t="str">
        <f t="shared" si="56"/>
        <v/>
      </c>
      <c r="D449" s="131" t="str">
        <f t="shared" si="50"/>
        <v/>
      </c>
      <c r="E449" s="131" t="str">
        <f t="shared" si="51"/>
        <v/>
      </c>
      <c r="F449" s="131" t="str">
        <f t="shared" si="52"/>
        <v/>
      </c>
      <c r="G449" s="130" t="str">
        <f t="shared" si="53"/>
        <v/>
      </c>
    </row>
    <row r="450" spans="1:7" x14ac:dyDescent="0.25">
      <c r="A450" s="128" t="str">
        <f t="shared" si="54"/>
        <v/>
      </c>
      <c r="B450" s="129" t="str">
        <f t="shared" si="55"/>
        <v/>
      </c>
      <c r="C450" s="130" t="str">
        <f t="shared" si="56"/>
        <v/>
      </c>
      <c r="D450" s="131" t="str">
        <f t="shared" si="50"/>
        <v/>
      </c>
      <c r="E450" s="131" t="str">
        <f t="shared" si="51"/>
        <v/>
      </c>
      <c r="F450" s="131" t="str">
        <f t="shared" si="52"/>
        <v/>
      </c>
      <c r="G450" s="130" t="str">
        <f t="shared" si="53"/>
        <v/>
      </c>
    </row>
    <row r="451" spans="1:7" x14ac:dyDescent="0.25">
      <c r="A451" s="128" t="str">
        <f t="shared" si="54"/>
        <v/>
      </c>
      <c r="B451" s="129" t="str">
        <f t="shared" si="55"/>
        <v/>
      </c>
      <c r="C451" s="130" t="str">
        <f t="shared" si="56"/>
        <v/>
      </c>
      <c r="D451" s="131" t="str">
        <f t="shared" si="50"/>
        <v/>
      </c>
      <c r="E451" s="131" t="str">
        <f t="shared" si="51"/>
        <v/>
      </c>
      <c r="F451" s="131" t="str">
        <f t="shared" si="52"/>
        <v/>
      </c>
      <c r="G451" s="130" t="str">
        <f t="shared" si="53"/>
        <v/>
      </c>
    </row>
    <row r="452" spans="1:7" x14ac:dyDescent="0.25">
      <c r="A452" s="128" t="str">
        <f t="shared" si="54"/>
        <v/>
      </c>
      <c r="B452" s="129" t="str">
        <f t="shared" si="55"/>
        <v/>
      </c>
      <c r="C452" s="130" t="str">
        <f t="shared" si="56"/>
        <v/>
      </c>
      <c r="D452" s="131" t="str">
        <f t="shared" si="50"/>
        <v/>
      </c>
      <c r="E452" s="131" t="str">
        <f t="shared" si="51"/>
        <v/>
      </c>
      <c r="F452" s="131" t="str">
        <f t="shared" si="52"/>
        <v/>
      </c>
      <c r="G452" s="130" t="str">
        <f t="shared" si="53"/>
        <v/>
      </c>
    </row>
    <row r="453" spans="1:7" x14ac:dyDescent="0.25">
      <c r="A453" s="128" t="str">
        <f t="shared" si="54"/>
        <v/>
      </c>
      <c r="B453" s="129" t="str">
        <f t="shared" si="55"/>
        <v/>
      </c>
      <c r="C453" s="130" t="str">
        <f t="shared" si="56"/>
        <v/>
      </c>
      <c r="D453" s="131" t="str">
        <f t="shared" si="50"/>
        <v/>
      </c>
      <c r="E453" s="131" t="str">
        <f t="shared" si="51"/>
        <v/>
      </c>
      <c r="F453" s="131" t="str">
        <f t="shared" si="52"/>
        <v/>
      </c>
      <c r="G453" s="130" t="str">
        <f t="shared" si="53"/>
        <v/>
      </c>
    </row>
    <row r="454" spans="1:7" x14ac:dyDescent="0.25">
      <c r="A454" s="128" t="str">
        <f t="shared" si="54"/>
        <v/>
      </c>
      <c r="B454" s="129" t="str">
        <f t="shared" si="55"/>
        <v/>
      </c>
      <c r="C454" s="130" t="str">
        <f t="shared" si="56"/>
        <v/>
      </c>
      <c r="D454" s="131" t="str">
        <f t="shared" si="50"/>
        <v/>
      </c>
      <c r="E454" s="131" t="str">
        <f t="shared" si="51"/>
        <v/>
      </c>
      <c r="F454" s="131" t="str">
        <f t="shared" si="52"/>
        <v/>
      </c>
      <c r="G454" s="130" t="str">
        <f t="shared" si="53"/>
        <v/>
      </c>
    </row>
    <row r="455" spans="1:7" x14ac:dyDescent="0.25">
      <c r="A455" s="128" t="str">
        <f t="shared" si="54"/>
        <v/>
      </c>
      <c r="B455" s="129" t="str">
        <f t="shared" si="55"/>
        <v/>
      </c>
      <c r="C455" s="130" t="str">
        <f t="shared" si="56"/>
        <v/>
      </c>
      <c r="D455" s="131" t="str">
        <f t="shared" si="50"/>
        <v/>
      </c>
      <c r="E455" s="131" t="str">
        <f t="shared" si="51"/>
        <v/>
      </c>
      <c r="F455" s="131" t="str">
        <f t="shared" si="52"/>
        <v/>
      </c>
      <c r="G455" s="130" t="str">
        <f t="shared" si="53"/>
        <v/>
      </c>
    </row>
    <row r="456" spans="1:7" x14ac:dyDescent="0.25">
      <c r="A456" s="128" t="str">
        <f t="shared" si="54"/>
        <v/>
      </c>
      <c r="B456" s="129" t="str">
        <f t="shared" si="55"/>
        <v/>
      </c>
      <c r="C456" s="130" t="str">
        <f t="shared" si="56"/>
        <v/>
      </c>
      <c r="D456" s="131" t="str">
        <f t="shared" si="50"/>
        <v/>
      </c>
      <c r="E456" s="131" t="str">
        <f t="shared" si="51"/>
        <v/>
      </c>
      <c r="F456" s="131" t="str">
        <f t="shared" si="52"/>
        <v/>
      </c>
      <c r="G456" s="130" t="str">
        <f t="shared" si="53"/>
        <v/>
      </c>
    </row>
    <row r="457" spans="1:7" x14ac:dyDescent="0.25">
      <c r="A457" s="128" t="str">
        <f t="shared" si="54"/>
        <v/>
      </c>
      <c r="B457" s="129" t="str">
        <f t="shared" si="55"/>
        <v/>
      </c>
      <c r="C457" s="130" t="str">
        <f t="shared" si="56"/>
        <v/>
      </c>
      <c r="D457" s="131" t="str">
        <f t="shared" si="50"/>
        <v/>
      </c>
      <c r="E457" s="131" t="str">
        <f t="shared" si="51"/>
        <v/>
      </c>
      <c r="F457" s="131" t="str">
        <f t="shared" si="52"/>
        <v/>
      </c>
      <c r="G457" s="130" t="str">
        <f t="shared" si="53"/>
        <v/>
      </c>
    </row>
    <row r="458" spans="1:7" x14ac:dyDescent="0.25">
      <c r="A458" s="128" t="str">
        <f t="shared" si="54"/>
        <v/>
      </c>
      <c r="B458" s="129" t="str">
        <f t="shared" si="55"/>
        <v/>
      </c>
      <c r="C458" s="130" t="str">
        <f t="shared" si="56"/>
        <v/>
      </c>
      <c r="D458" s="131" t="str">
        <f t="shared" si="50"/>
        <v/>
      </c>
      <c r="E458" s="131" t="str">
        <f t="shared" si="51"/>
        <v/>
      </c>
      <c r="F458" s="131" t="str">
        <f t="shared" si="52"/>
        <v/>
      </c>
      <c r="G458" s="130" t="str">
        <f t="shared" si="53"/>
        <v/>
      </c>
    </row>
    <row r="459" spans="1:7" x14ac:dyDescent="0.25">
      <c r="A459" s="128" t="str">
        <f t="shared" si="54"/>
        <v/>
      </c>
      <c r="B459" s="129" t="str">
        <f t="shared" si="55"/>
        <v/>
      </c>
      <c r="C459" s="130" t="str">
        <f t="shared" si="56"/>
        <v/>
      </c>
      <c r="D459" s="131" t="str">
        <f t="shared" si="50"/>
        <v/>
      </c>
      <c r="E459" s="131" t="str">
        <f t="shared" si="51"/>
        <v/>
      </c>
      <c r="F459" s="131" t="str">
        <f t="shared" si="52"/>
        <v/>
      </c>
      <c r="G459" s="130" t="str">
        <f t="shared" si="53"/>
        <v/>
      </c>
    </row>
    <row r="460" spans="1:7" x14ac:dyDescent="0.25">
      <c r="A460" s="128" t="str">
        <f t="shared" si="54"/>
        <v/>
      </c>
      <c r="B460" s="129" t="str">
        <f t="shared" si="55"/>
        <v/>
      </c>
      <c r="C460" s="130" t="str">
        <f t="shared" si="56"/>
        <v/>
      </c>
      <c r="D460" s="131" t="str">
        <f t="shared" si="50"/>
        <v/>
      </c>
      <c r="E460" s="131" t="str">
        <f t="shared" si="51"/>
        <v/>
      </c>
      <c r="F460" s="131" t="str">
        <f t="shared" si="52"/>
        <v/>
      </c>
      <c r="G460" s="130" t="str">
        <f t="shared" si="53"/>
        <v/>
      </c>
    </row>
    <row r="461" spans="1:7" x14ac:dyDescent="0.25">
      <c r="A461" s="128" t="str">
        <f t="shared" si="54"/>
        <v/>
      </c>
      <c r="B461" s="129" t="str">
        <f t="shared" si="55"/>
        <v/>
      </c>
      <c r="C461" s="130" t="str">
        <f t="shared" si="56"/>
        <v/>
      </c>
      <c r="D461" s="131" t="str">
        <f t="shared" si="50"/>
        <v/>
      </c>
      <c r="E461" s="131" t="str">
        <f t="shared" si="51"/>
        <v/>
      </c>
      <c r="F461" s="131" t="str">
        <f t="shared" si="52"/>
        <v/>
      </c>
      <c r="G461" s="130" t="str">
        <f t="shared" si="53"/>
        <v/>
      </c>
    </row>
    <row r="462" spans="1:7" x14ac:dyDescent="0.25">
      <c r="A462" s="128" t="str">
        <f t="shared" si="54"/>
        <v/>
      </c>
      <c r="B462" s="129" t="str">
        <f t="shared" si="55"/>
        <v/>
      </c>
      <c r="C462" s="130" t="str">
        <f t="shared" si="56"/>
        <v/>
      </c>
      <c r="D462" s="131" t="str">
        <f t="shared" ref="D462:D499" si="57">IF(B462="","",IPMT($E$10/12,B462,$E$7,-$E$8,$E$9,0))</f>
        <v/>
      </c>
      <c r="E462" s="131" t="str">
        <f t="shared" ref="E462:E499" si="58">IF(B462="","",PPMT($E$10/12,B462,$E$7,-$E$8,$E$9,0))</f>
        <v/>
      </c>
      <c r="F462" s="131" t="str">
        <f t="shared" si="52"/>
        <v/>
      </c>
      <c r="G462" s="130" t="str">
        <f t="shared" si="53"/>
        <v/>
      </c>
    </row>
    <row r="463" spans="1:7" x14ac:dyDescent="0.25">
      <c r="A463" s="128" t="str">
        <f t="shared" si="54"/>
        <v/>
      </c>
      <c r="B463" s="129" t="str">
        <f t="shared" si="55"/>
        <v/>
      </c>
      <c r="C463" s="130" t="str">
        <f t="shared" si="56"/>
        <v/>
      </c>
      <c r="D463" s="131" t="str">
        <f t="shared" si="57"/>
        <v/>
      </c>
      <c r="E463" s="131" t="str">
        <f t="shared" si="58"/>
        <v/>
      </c>
      <c r="F463" s="131" t="str">
        <f t="shared" ref="F463:F499" si="59">IF(B463="","",SUM(D463:E463))</f>
        <v/>
      </c>
      <c r="G463" s="130" t="str">
        <f t="shared" ref="G463:G499" si="60">IF(B463="","",SUM(C463)-SUM(E463))</f>
        <v/>
      </c>
    </row>
    <row r="464" spans="1:7" x14ac:dyDescent="0.25">
      <c r="A464" s="128" t="str">
        <f t="shared" ref="A464:A499" si="61">IF(B464="","",EDATE(A463,1))</f>
        <v/>
      </c>
      <c r="B464" s="129" t="str">
        <f t="shared" ref="B464:B499" si="62">IF(B463="","",IF(SUM(B463)+1&lt;=$E$7,SUM(B463)+1,""))</f>
        <v/>
      </c>
      <c r="C464" s="130" t="str">
        <f t="shared" ref="C464:C499" si="63">IF(B464="","",G463)</f>
        <v/>
      </c>
      <c r="D464" s="131" t="str">
        <f t="shared" si="57"/>
        <v/>
      </c>
      <c r="E464" s="131" t="str">
        <f t="shared" si="58"/>
        <v/>
      </c>
      <c r="F464" s="131" t="str">
        <f t="shared" si="59"/>
        <v/>
      </c>
      <c r="G464" s="130" t="str">
        <f t="shared" si="60"/>
        <v/>
      </c>
    </row>
    <row r="465" spans="1:7" x14ac:dyDescent="0.25">
      <c r="A465" s="128" t="str">
        <f t="shared" si="61"/>
        <v/>
      </c>
      <c r="B465" s="129" t="str">
        <f t="shared" si="62"/>
        <v/>
      </c>
      <c r="C465" s="130" t="str">
        <f t="shared" si="63"/>
        <v/>
      </c>
      <c r="D465" s="131" t="str">
        <f t="shared" si="57"/>
        <v/>
      </c>
      <c r="E465" s="131" t="str">
        <f t="shared" si="58"/>
        <v/>
      </c>
      <c r="F465" s="131" t="str">
        <f t="shared" si="59"/>
        <v/>
      </c>
      <c r="G465" s="130" t="str">
        <f t="shared" si="60"/>
        <v/>
      </c>
    </row>
    <row r="466" spans="1:7" x14ac:dyDescent="0.25">
      <c r="A466" s="128" t="str">
        <f t="shared" si="61"/>
        <v/>
      </c>
      <c r="B466" s="129" t="str">
        <f t="shared" si="62"/>
        <v/>
      </c>
      <c r="C466" s="130" t="str">
        <f t="shared" si="63"/>
        <v/>
      </c>
      <c r="D466" s="131" t="str">
        <f t="shared" si="57"/>
        <v/>
      </c>
      <c r="E466" s="131" t="str">
        <f t="shared" si="58"/>
        <v/>
      </c>
      <c r="F466" s="131" t="str">
        <f t="shared" si="59"/>
        <v/>
      </c>
      <c r="G466" s="130" t="str">
        <f t="shared" si="60"/>
        <v/>
      </c>
    </row>
    <row r="467" spans="1:7" x14ac:dyDescent="0.25">
      <c r="A467" s="128" t="str">
        <f t="shared" si="61"/>
        <v/>
      </c>
      <c r="B467" s="129" t="str">
        <f t="shared" si="62"/>
        <v/>
      </c>
      <c r="C467" s="130" t="str">
        <f t="shared" si="63"/>
        <v/>
      </c>
      <c r="D467" s="131" t="str">
        <f t="shared" si="57"/>
        <v/>
      </c>
      <c r="E467" s="131" t="str">
        <f t="shared" si="58"/>
        <v/>
      </c>
      <c r="F467" s="131" t="str">
        <f t="shared" si="59"/>
        <v/>
      </c>
      <c r="G467" s="130" t="str">
        <f t="shared" si="60"/>
        <v/>
      </c>
    </row>
    <row r="468" spans="1:7" x14ac:dyDescent="0.25">
      <c r="A468" s="128" t="str">
        <f t="shared" si="61"/>
        <v/>
      </c>
      <c r="B468" s="129" t="str">
        <f t="shared" si="62"/>
        <v/>
      </c>
      <c r="C468" s="130" t="str">
        <f t="shared" si="63"/>
        <v/>
      </c>
      <c r="D468" s="131" t="str">
        <f t="shared" si="57"/>
        <v/>
      </c>
      <c r="E468" s="131" t="str">
        <f t="shared" si="58"/>
        <v/>
      </c>
      <c r="F468" s="131" t="str">
        <f t="shared" si="59"/>
        <v/>
      </c>
      <c r="G468" s="130" t="str">
        <f t="shared" si="60"/>
        <v/>
      </c>
    </row>
    <row r="469" spans="1:7" x14ac:dyDescent="0.25">
      <c r="A469" s="128" t="str">
        <f t="shared" si="61"/>
        <v/>
      </c>
      <c r="B469" s="129" t="str">
        <f t="shared" si="62"/>
        <v/>
      </c>
      <c r="C469" s="130" t="str">
        <f t="shared" si="63"/>
        <v/>
      </c>
      <c r="D469" s="131" t="str">
        <f t="shared" si="57"/>
        <v/>
      </c>
      <c r="E469" s="131" t="str">
        <f t="shared" si="58"/>
        <v/>
      </c>
      <c r="F469" s="131" t="str">
        <f t="shared" si="59"/>
        <v/>
      </c>
      <c r="G469" s="130" t="str">
        <f t="shared" si="60"/>
        <v/>
      </c>
    </row>
    <row r="470" spans="1:7" x14ac:dyDescent="0.25">
      <c r="A470" s="128" t="str">
        <f t="shared" si="61"/>
        <v/>
      </c>
      <c r="B470" s="129" t="str">
        <f t="shared" si="62"/>
        <v/>
      </c>
      <c r="C470" s="130" t="str">
        <f t="shared" si="63"/>
        <v/>
      </c>
      <c r="D470" s="131" t="str">
        <f t="shared" si="57"/>
        <v/>
      </c>
      <c r="E470" s="131" t="str">
        <f t="shared" si="58"/>
        <v/>
      </c>
      <c r="F470" s="131" t="str">
        <f t="shared" si="59"/>
        <v/>
      </c>
      <c r="G470" s="130" t="str">
        <f t="shared" si="60"/>
        <v/>
      </c>
    </row>
    <row r="471" spans="1:7" x14ac:dyDescent="0.25">
      <c r="A471" s="128" t="str">
        <f t="shared" si="61"/>
        <v/>
      </c>
      <c r="B471" s="129" t="str">
        <f t="shared" si="62"/>
        <v/>
      </c>
      <c r="C471" s="130" t="str">
        <f t="shared" si="63"/>
        <v/>
      </c>
      <c r="D471" s="131" t="str">
        <f t="shared" si="57"/>
        <v/>
      </c>
      <c r="E471" s="131" t="str">
        <f t="shared" si="58"/>
        <v/>
      </c>
      <c r="F471" s="131" t="str">
        <f t="shared" si="59"/>
        <v/>
      </c>
      <c r="G471" s="130" t="str">
        <f t="shared" si="60"/>
        <v/>
      </c>
    </row>
    <row r="472" spans="1:7" x14ac:dyDescent="0.25">
      <c r="A472" s="128" t="str">
        <f t="shared" si="61"/>
        <v/>
      </c>
      <c r="B472" s="129" t="str">
        <f t="shared" si="62"/>
        <v/>
      </c>
      <c r="C472" s="130" t="str">
        <f t="shared" si="63"/>
        <v/>
      </c>
      <c r="D472" s="131" t="str">
        <f t="shared" si="57"/>
        <v/>
      </c>
      <c r="E472" s="131" t="str">
        <f t="shared" si="58"/>
        <v/>
      </c>
      <c r="F472" s="131" t="str">
        <f t="shared" si="59"/>
        <v/>
      </c>
      <c r="G472" s="130" t="str">
        <f t="shared" si="60"/>
        <v/>
      </c>
    </row>
    <row r="473" spans="1:7" x14ac:dyDescent="0.25">
      <c r="A473" s="128" t="str">
        <f t="shared" si="61"/>
        <v/>
      </c>
      <c r="B473" s="129" t="str">
        <f t="shared" si="62"/>
        <v/>
      </c>
      <c r="C473" s="130" t="str">
        <f t="shared" si="63"/>
        <v/>
      </c>
      <c r="D473" s="131" t="str">
        <f t="shared" si="57"/>
        <v/>
      </c>
      <c r="E473" s="131" t="str">
        <f t="shared" si="58"/>
        <v/>
      </c>
      <c r="F473" s="131" t="str">
        <f t="shared" si="59"/>
        <v/>
      </c>
      <c r="G473" s="130" t="str">
        <f t="shared" si="60"/>
        <v/>
      </c>
    </row>
    <row r="474" spans="1:7" x14ac:dyDescent="0.25">
      <c r="A474" s="128" t="str">
        <f t="shared" si="61"/>
        <v/>
      </c>
      <c r="B474" s="129" t="str">
        <f t="shared" si="62"/>
        <v/>
      </c>
      <c r="C474" s="130" t="str">
        <f t="shared" si="63"/>
        <v/>
      </c>
      <c r="D474" s="131" t="str">
        <f t="shared" si="57"/>
        <v/>
      </c>
      <c r="E474" s="131" t="str">
        <f t="shared" si="58"/>
        <v/>
      </c>
      <c r="F474" s="131" t="str">
        <f t="shared" si="59"/>
        <v/>
      </c>
      <c r="G474" s="130" t="str">
        <f t="shared" si="60"/>
        <v/>
      </c>
    </row>
    <row r="475" spans="1:7" x14ac:dyDescent="0.25">
      <c r="A475" s="128" t="str">
        <f t="shared" si="61"/>
        <v/>
      </c>
      <c r="B475" s="129" t="str">
        <f t="shared" si="62"/>
        <v/>
      </c>
      <c r="C475" s="130" t="str">
        <f t="shared" si="63"/>
        <v/>
      </c>
      <c r="D475" s="131" t="str">
        <f t="shared" si="57"/>
        <v/>
      </c>
      <c r="E475" s="131" t="str">
        <f t="shared" si="58"/>
        <v/>
      </c>
      <c r="F475" s="131" t="str">
        <f t="shared" si="59"/>
        <v/>
      </c>
      <c r="G475" s="130" t="str">
        <f t="shared" si="60"/>
        <v/>
      </c>
    </row>
    <row r="476" spans="1:7" x14ac:dyDescent="0.25">
      <c r="A476" s="128" t="str">
        <f t="shared" si="61"/>
        <v/>
      </c>
      <c r="B476" s="129" t="str">
        <f t="shared" si="62"/>
        <v/>
      </c>
      <c r="C476" s="130" t="str">
        <f t="shared" si="63"/>
        <v/>
      </c>
      <c r="D476" s="131" t="str">
        <f t="shared" si="57"/>
        <v/>
      </c>
      <c r="E476" s="131" t="str">
        <f t="shared" si="58"/>
        <v/>
      </c>
      <c r="F476" s="131" t="str">
        <f t="shared" si="59"/>
        <v/>
      </c>
      <c r="G476" s="130" t="str">
        <f t="shared" si="60"/>
        <v/>
      </c>
    </row>
    <row r="477" spans="1:7" x14ac:dyDescent="0.25">
      <c r="A477" s="128" t="str">
        <f t="shared" si="61"/>
        <v/>
      </c>
      <c r="B477" s="129" t="str">
        <f t="shared" si="62"/>
        <v/>
      </c>
      <c r="C477" s="130" t="str">
        <f t="shared" si="63"/>
        <v/>
      </c>
      <c r="D477" s="131" t="str">
        <f t="shared" si="57"/>
        <v/>
      </c>
      <c r="E477" s="131" t="str">
        <f t="shared" si="58"/>
        <v/>
      </c>
      <c r="F477" s="131" t="str">
        <f t="shared" si="59"/>
        <v/>
      </c>
      <c r="G477" s="130" t="str">
        <f t="shared" si="60"/>
        <v/>
      </c>
    </row>
    <row r="478" spans="1:7" x14ac:dyDescent="0.25">
      <c r="A478" s="128" t="str">
        <f t="shared" si="61"/>
        <v/>
      </c>
      <c r="B478" s="129" t="str">
        <f t="shared" si="62"/>
        <v/>
      </c>
      <c r="C478" s="130" t="str">
        <f t="shared" si="63"/>
        <v/>
      </c>
      <c r="D478" s="131" t="str">
        <f t="shared" si="57"/>
        <v/>
      </c>
      <c r="E478" s="131" t="str">
        <f t="shared" si="58"/>
        <v/>
      </c>
      <c r="F478" s="131" t="str">
        <f t="shared" si="59"/>
        <v/>
      </c>
      <c r="G478" s="130" t="str">
        <f t="shared" si="60"/>
        <v/>
      </c>
    </row>
    <row r="479" spans="1:7" x14ac:dyDescent="0.25">
      <c r="A479" s="128" t="str">
        <f t="shared" si="61"/>
        <v/>
      </c>
      <c r="B479" s="129" t="str">
        <f t="shared" si="62"/>
        <v/>
      </c>
      <c r="C479" s="130" t="str">
        <f t="shared" si="63"/>
        <v/>
      </c>
      <c r="D479" s="131" t="str">
        <f t="shared" si="57"/>
        <v/>
      </c>
      <c r="E479" s="131" t="str">
        <f t="shared" si="58"/>
        <v/>
      </c>
      <c r="F479" s="131" t="str">
        <f t="shared" si="59"/>
        <v/>
      </c>
      <c r="G479" s="130" t="str">
        <f t="shared" si="60"/>
        <v/>
      </c>
    </row>
    <row r="480" spans="1:7" x14ac:dyDescent="0.25">
      <c r="A480" s="128" t="str">
        <f t="shared" si="61"/>
        <v/>
      </c>
      <c r="B480" s="129" t="str">
        <f t="shared" si="62"/>
        <v/>
      </c>
      <c r="C480" s="130" t="str">
        <f t="shared" si="63"/>
        <v/>
      </c>
      <c r="D480" s="131" t="str">
        <f t="shared" si="57"/>
        <v/>
      </c>
      <c r="E480" s="131" t="str">
        <f t="shared" si="58"/>
        <v/>
      </c>
      <c r="F480" s="131" t="str">
        <f t="shared" si="59"/>
        <v/>
      </c>
      <c r="G480" s="130" t="str">
        <f t="shared" si="60"/>
        <v/>
      </c>
    </row>
    <row r="481" spans="1:7" x14ac:dyDescent="0.25">
      <c r="A481" s="128" t="str">
        <f t="shared" si="61"/>
        <v/>
      </c>
      <c r="B481" s="129" t="str">
        <f t="shared" si="62"/>
        <v/>
      </c>
      <c r="C481" s="130" t="str">
        <f t="shared" si="63"/>
        <v/>
      </c>
      <c r="D481" s="131" t="str">
        <f t="shared" si="57"/>
        <v/>
      </c>
      <c r="E481" s="131" t="str">
        <f t="shared" si="58"/>
        <v/>
      </c>
      <c r="F481" s="131" t="str">
        <f t="shared" si="59"/>
        <v/>
      </c>
      <c r="G481" s="130" t="str">
        <f t="shared" si="60"/>
        <v/>
      </c>
    </row>
    <row r="482" spans="1:7" x14ac:dyDescent="0.25">
      <c r="A482" s="128" t="str">
        <f t="shared" si="61"/>
        <v/>
      </c>
      <c r="B482" s="129" t="str">
        <f t="shared" si="62"/>
        <v/>
      </c>
      <c r="C482" s="130" t="str">
        <f t="shared" si="63"/>
        <v/>
      </c>
      <c r="D482" s="131" t="str">
        <f t="shared" si="57"/>
        <v/>
      </c>
      <c r="E482" s="131" t="str">
        <f t="shared" si="58"/>
        <v/>
      </c>
      <c r="F482" s="131" t="str">
        <f t="shared" si="59"/>
        <v/>
      </c>
      <c r="G482" s="130" t="str">
        <f t="shared" si="60"/>
        <v/>
      </c>
    </row>
    <row r="483" spans="1:7" x14ac:dyDescent="0.25">
      <c r="A483" s="128" t="str">
        <f t="shared" si="61"/>
        <v/>
      </c>
      <c r="B483" s="129" t="str">
        <f t="shared" si="62"/>
        <v/>
      </c>
      <c r="C483" s="130" t="str">
        <f t="shared" si="63"/>
        <v/>
      </c>
      <c r="D483" s="131" t="str">
        <f t="shared" si="57"/>
        <v/>
      </c>
      <c r="E483" s="131" t="str">
        <f t="shared" si="58"/>
        <v/>
      </c>
      <c r="F483" s="131" t="str">
        <f t="shared" si="59"/>
        <v/>
      </c>
      <c r="G483" s="130" t="str">
        <f t="shared" si="60"/>
        <v/>
      </c>
    </row>
    <row r="484" spans="1:7" x14ac:dyDescent="0.25">
      <c r="A484" s="128" t="str">
        <f t="shared" si="61"/>
        <v/>
      </c>
      <c r="B484" s="129" t="str">
        <f t="shared" si="62"/>
        <v/>
      </c>
      <c r="C484" s="130" t="str">
        <f t="shared" si="63"/>
        <v/>
      </c>
      <c r="D484" s="131" t="str">
        <f t="shared" si="57"/>
        <v/>
      </c>
      <c r="E484" s="131" t="str">
        <f t="shared" si="58"/>
        <v/>
      </c>
      <c r="F484" s="131" t="str">
        <f t="shared" si="59"/>
        <v/>
      </c>
      <c r="G484" s="130" t="str">
        <f t="shared" si="60"/>
        <v/>
      </c>
    </row>
    <row r="485" spans="1:7" x14ac:dyDescent="0.25">
      <c r="A485" s="128" t="str">
        <f t="shared" si="61"/>
        <v/>
      </c>
      <c r="B485" s="129" t="str">
        <f t="shared" si="62"/>
        <v/>
      </c>
      <c r="C485" s="130" t="str">
        <f t="shared" si="63"/>
        <v/>
      </c>
      <c r="D485" s="131" t="str">
        <f t="shared" si="57"/>
        <v/>
      </c>
      <c r="E485" s="131" t="str">
        <f t="shared" si="58"/>
        <v/>
      </c>
      <c r="F485" s="131" t="str">
        <f t="shared" si="59"/>
        <v/>
      </c>
      <c r="G485" s="130" t="str">
        <f t="shared" si="60"/>
        <v/>
      </c>
    </row>
    <row r="486" spans="1:7" x14ac:dyDescent="0.25">
      <c r="A486" s="128" t="str">
        <f t="shared" si="61"/>
        <v/>
      </c>
      <c r="B486" s="129" t="str">
        <f t="shared" si="62"/>
        <v/>
      </c>
      <c r="C486" s="130" t="str">
        <f t="shared" si="63"/>
        <v/>
      </c>
      <c r="D486" s="131" t="str">
        <f t="shared" si="57"/>
        <v/>
      </c>
      <c r="E486" s="131" t="str">
        <f t="shared" si="58"/>
        <v/>
      </c>
      <c r="F486" s="131" t="str">
        <f t="shared" si="59"/>
        <v/>
      </c>
      <c r="G486" s="130" t="str">
        <f t="shared" si="60"/>
        <v/>
      </c>
    </row>
    <row r="487" spans="1:7" x14ac:dyDescent="0.25">
      <c r="A487" s="128" t="str">
        <f t="shared" si="61"/>
        <v/>
      </c>
      <c r="B487" s="129" t="str">
        <f t="shared" si="62"/>
        <v/>
      </c>
      <c r="C487" s="130" t="str">
        <f t="shared" si="63"/>
        <v/>
      </c>
      <c r="D487" s="131" t="str">
        <f t="shared" si="57"/>
        <v/>
      </c>
      <c r="E487" s="131" t="str">
        <f t="shared" si="58"/>
        <v/>
      </c>
      <c r="F487" s="131" t="str">
        <f t="shared" si="59"/>
        <v/>
      </c>
      <c r="G487" s="130" t="str">
        <f t="shared" si="60"/>
        <v/>
      </c>
    </row>
    <row r="488" spans="1:7" x14ac:dyDescent="0.25">
      <c r="A488" s="128" t="str">
        <f t="shared" si="61"/>
        <v/>
      </c>
      <c r="B488" s="129" t="str">
        <f t="shared" si="62"/>
        <v/>
      </c>
      <c r="C488" s="130" t="str">
        <f t="shared" si="63"/>
        <v/>
      </c>
      <c r="D488" s="131" t="str">
        <f t="shared" si="57"/>
        <v/>
      </c>
      <c r="E488" s="131" t="str">
        <f t="shared" si="58"/>
        <v/>
      </c>
      <c r="F488" s="131" t="str">
        <f t="shared" si="59"/>
        <v/>
      </c>
      <c r="G488" s="130" t="str">
        <f t="shared" si="60"/>
        <v/>
      </c>
    </row>
    <row r="489" spans="1:7" x14ac:dyDescent="0.25">
      <c r="A489" s="128" t="str">
        <f t="shared" si="61"/>
        <v/>
      </c>
      <c r="B489" s="129" t="str">
        <f t="shared" si="62"/>
        <v/>
      </c>
      <c r="C489" s="130" t="str">
        <f t="shared" si="63"/>
        <v/>
      </c>
      <c r="D489" s="131" t="str">
        <f t="shared" si="57"/>
        <v/>
      </c>
      <c r="E489" s="131" t="str">
        <f t="shared" si="58"/>
        <v/>
      </c>
      <c r="F489" s="131" t="str">
        <f t="shared" si="59"/>
        <v/>
      </c>
      <c r="G489" s="130" t="str">
        <f t="shared" si="60"/>
        <v/>
      </c>
    </row>
    <row r="490" spans="1:7" x14ac:dyDescent="0.25">
      <c r="A490" s="128" t="str">
        <f t="shared" si="61"/>
        <v/>
      </c>
      <c r="B490" s="129" t="str">
        <f t="shared" si="62"/>
        <v/>
      </c>
      <c r="C490" s="130" t="str">
        <f t="shared" si="63"/>
        <v/>
      </c>
      <c r="D490" s="131" t="str">
        <f t="shared" si="57"/>
        <v/>
      </c>
      <c r="E490" s="131" t="str">
        <f t="shared" si="58"/>
        <v/>
      </c>
      <c r="F490" s="131" t="str">
        <f t="shared" si="59"/>
        <v/>
      </c>
      <c r="G490" s="130" t="str">
        <f t="shared" si="60"/>
        <v/>
      </c>
    </row>
    <row r="491" spans="1:7" x14ac:dyDescent="0.25">
      <c r="A491" s="128" t="str">
        <f t="shared" si="61"/>
        <v/>
      </c>
      <c r="B491" s="129" t="str">
        <f t="shared" si="62"/>
        <v/>
      </c>
      <c r="C491" s="130" t="str">
        <f t="shared" si="63"/>
        <v/>
      </c>
      <c r="D491" s="131" t="str">
        <f t="shared" si="57"/>
        <v/>
      </c>
      <c r="E491" s="131" t="str">
        <f t="shared" si="58"/>
        <v/>
      </c>
      <c r="F491" s="131" t="str">
        <f t="shared" si="59"/>
        <v/>
      </c>
      <c r="G491" s="130" t="str">
        <f t="shared" si="60"/>
        <v/>
      </c>
    </row>
    <row r="492" spans="1:7" x14ac:dyDescent="0.25">
      <c r="A492" s="128" t="str">
        <f t="shared" si="61"/>
        <v/>
      </c>
      <c r="B492" s="129" t="str">
        <f t="shared" si="62"/>
        <v/>
      </c>
      <c r="C492" s="130" t="str">
        <f t="shared" si="63"/>
        <v/>
      </c>
      <c r="D492" s="131" t="str">
        <f t="shared" si="57"/>
        <v/>
      </c>
      <c r="E492" s="131" t="str">
        <f t="shared" si="58"/>
        <v/>
      </c>
      <c r="F492" s="131" t="str">
        <f t="shared" si="59"/>
        <v/>
      </c>
      <c r="G492" s="130" t="str">
        <f t="shared" si="60"/>
        <v/>
      </c>
    </row>
    <row r="493" spans="1:7" x14ac:dyDescent="0.25">
      <c r="A493" s="128" t="str">
        <f t="shared" si="61"/>
        <v/>
      </c>
      <c r="B493" s="129" t="str">
        <f t="shared" si="62"/>
        <v/>
      </c>
      <c r="C493" s="130" t="str">
        <f t="shared" si="63"/>
        <v/>
      </c>
      <c r="D493" s="131" t="str">
        <f t="shared" si="57"/>
        <v/>
      </c>
      <c r="E493" s="131" t="str">
        <f t="shared" si="58"/>
        <v/>
      </c>
      <c r="F493" s="131" t="str">
        <f t="shared" si="59"/>
        <v/>
      </c>
      <c r="G493" s="130" t="str">
        <f t="shared" si="60"/>
        <v/>
      </c>
    </row>
    <row r="494" spans="1:7" x14ac:dyDescent="0.25">
      <c r="A494" s="128" t="str">
        <f t="shared" si="61"/>
        <v/>
      </c>
      <c r="B494" s="129" t="str">
        <f t="shared" si="62"/>
        <v/>
      </c>
      <c r="C494" s="130" t="str">
        <f t="shared" si="63"/>
        <v/>
      </c>
      <c r="D494" s="131" t="str">
        <f t="shared" si="57"/>
        <v/>
      </c>
      <c r="E494" s="131" t="str">
        <f t="shared" si="58"/>
        <v/>
      </c>
      <c r="F494" s="131" t="str">
        <f t="shared" si="59"/>
        <v/>
      </c>
      <c r="G494" s="130" t="str">
        <f t="shared" si="60"/>
        <v/>
      </c>
    </row>
    <row r="495" spans="1:7" x14ac:dyDescent="0.25">
      <c r="A495" s="128" t="str">
        <f t="shared" si="61"/>
        <v/>
      </c>
      <c r="B495" s="129" t="str">
        <f t="shared" si="62"/>
        <v/>
      </c>
      <c r="C495" s="130" t="str">
        <f t="shared" si="63"/>
        <v/>
      </c>
      <c r="D495" s="131" t="str">
        <f t="shared" si="57"/>
        <v/>
      </c>
      <c r="E495" s="131" t="str">
        <f t="shared" si="58"/>
        <v/>
      </c>
      <c r="F495" s="131" t="str">
        <f t="shared" si="59"/>
        <v/>
      </c>
      <c r="G495" s="130" t="str">
        <f t="shared" si="60"/>
        <v/>
      </c>
    </row>
    <row r="496" spans="1:7" x14ac:dyDescent="0.25">
      <c r="A496" s="128" t="str">
        <f t="shared" si="61"/>
        <v/>
      </c>
      <c r="B496" s="129" t="str">
        <f t="shared" si="62"/>
        <v/>
      </c>
      <c r="C496" s="130" t="str">
        <f t="shared" si="63"/>
        <v/>
      </c>
      <c r="D496" s="131" t="str">
        <f t="shared" si="57"/>
        <v/>
      </c>
      <c r="E496" s="131" t="str">
        <f t="shared" si="58"/>
        <v/>
      </c>
      <c r="F496" s="131" t="str">
        <f t="shared" si="59"/>
        <v/>
      </c>
      <c r="G496" s="130" t="str">
        <f t="shared" si="60"/>
        <v/>
      </c>
    </row>
    <row r="497" spans="1:7" x14ac:dyDescent="0.25">
      <c r="A497" s="128" t="str">
        <f t="shared" si="61"/>
        <v/>
      </c>
      <c r="B497" s="129" t="str">
        <f t="shared" si="62"/>
        <v/>
      </c>
      <c r="C497" s="130" t="str">
        <f t="shared" si="63"/>
        <v/>
      </c>
      <c r="D497" s="131" t="str">
        <f t="shared" si="57"/>
        <v/>
      </c>
      <c r="E497" s="131" t="str">
        <f t="shared" si="58"/>
        <v/>
      </c>
      <c r="F497" s="131" t="str">
        <f t="shared" si="59"/>
        <v/>
      </c>
      <c r="G497" s="130" t="str">
        <f t="shared" si="60"/>
        <v/>
      </c>
    </row>
    <row r="498" spans="1:7" x14ac:dyDescent="0.25">
      <c r="A498" s="128" t="str">
        <f t="shared" si="61"/>
        <v/>
      </c>
      <c r="B498" s="129" t="str">
        <f t="shared" si="62"/>
        <v/>
      </c>
      <c r="C498" s="130" t="str">
        <f t="shared" si="63"/>
        <v/>
      </c>
      <c r="D498" s="131" t="str">
        <f t="shared" si="57"/>
        <v/>
      </c>
      <c r="E498" s="131" t="str">
        <f t="shared" si="58"/>
        <v/>
      </c>
      <c r="F498" s="131" t="str">
        <f t="shared" si="59"/>
        <v/>
      </c>
      <c r="G498" s="130" t="str">
        <f t="shared" si="60"/>
        <v/>
      </c>
    </row>
    <row r="499" spans="1:7" x14ac:dyDescent="0.25">
      <c r="A499" s="128" t="str">
        <f t="shared" si="61"/>
        <v/>
      </c>
      <c r="B499" s="129" t="str">
        <f t="shared" si="62"/>
        <v/>
      </c>
      <c r="C499" s="130" t="str">
        <f t="shared" si="63"/>
        <v/>
      </c>
      <c r="D499" s="131" t="str">
        <f t="shared" si="57"/>
        <v/>
      </c>
      <c r="E499" s="131" t="str">
        <f t="shared" si="58"/>
        <v/>
      </c>
      <c r="F499" s="131" t="str">
        <f t="shared" si="59"/>
        <v/>
      </c>
      <c r="G499" s="130" t="str">
        <f t="shared" si="60"/>
        <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CB6A8-B188-4B78-9475-D3C0CF8E08EC}">
  <sheetPr>
    <tabColor theme="4" tint="0.39997558519241921"/>
  </sheetPr>
  <dimension ref="A1:M499"/>
  <sheetViews>
    <sheetView topLeftCell="A225" workbookViewId="0">
      <selection activeCell="E177" sqref="E177"/>
    </sheetView>
  </sheetViews>
  <sheetFormatPr defaultColWidth="9.140625" defaultRowHeight="15" x14ac:dyDescent="0.25"/>
  <cols>
    <col min="1" max="1" width="9.140625" style="337"/>
    <col min="2" max="2" width="7.85546875" style="337" customWidth="1"/>
    <col min="3" max="3" width="14.5703125" style="337" customWidth="1"/>
    <col min="4" max="4" width="14.42578125" style="337" customWidth="1"/>
    <col min="5" max="6" width="14.5703125" style="337" customWidth="1"/>
    <col min="7" max="7" width="14.5703125" style="338" customWidth="1"/>
    <col min="8" max="8" width="14.28515625" style="337" customWidth="1"/>
    <col min="9" max="9" width="10.140625" style="337" bestFit="1" customWidth="1"/>
    <col min="10" max="16384" width="9.140625" style="337"/>
  </cols>
  <sheetData>
    <row r="1" spans="1:13" x14ac:dyDescent="0.25">
      <c r="A1" s="82"/>
      <c r="B1" s="82"/>
      <c r="C1" s="82"/>
      <c r="D1" s="82"/>
      <c r="E1" s="82"/>
      <c r="F1" s="82"/>
      <c r="G1" s="83"/>
    </row>
    <row r="2" spans="1:13" x14ac:dyDescent="0.25">
      <c r="A2" s="82"/>
      <c r="B2" s="82"/>
      <c r="C2" s="82"/>
      <c r="D2" s="82"/>
      <c r="E2" s="82"/>
      <c r="F2" s="85"/>
      <c r="G2" s="86"/>
    </row>
    <row r="3" spans="1:13" x14ac:dyDescent="0.25">
      <c r="A3" s="82"/>
      <c r="B3" s="82"/>
      <c r="C3" s="82"/>
      <c r="D3" s="82"/>
      <c r="E3" s="82"/>
      <c r="F3" s="85"/>
      <c r="G3" s="86"/>
    </row>
    <row r="4" spans="1:13" ht="21" x14ac:dyDescent="0.35">
      <c r="A4" s="82"/>
      <c r="B4" s="133" t="s">
        <v>52</v>
      </c>
      <c r="C4" s="82"/>
      <c r="D4" s="82"/>
      <c r="E4" s="134"/>
      <c r="F4" s="135" t="str">
        <f>'Lisa 3_Tallinna mnt 14'!D6</f>
        <v>Rapla maakond, Rapla vald, Rapla linn, Tallinna mnt 14</v>
      </c>
      <c r="G4" s="136"/>
      <c r="K4" s="338"/>
      <c r="L4" s="339"/>
    </row>
    <row r="5" spans="1:13" x14ac:dyDescent="0.25">
      <c r="A5" s="82"/>
      <c r="B5" s="82"/>
      <c r="C5" s="82"/>
      <c r="D5" s="82"/>
      <c r="E5" s="82"/>
      <c r="F5" s="130"/>
      <c r="G5" s="82"/>
      <c r="K5" s="340"/>
      <c r="L5" s="339"/>
    </row>
    <row r="6" spans="1:13" x14ac:dyDescent="0.25">
      <c r="A6" s="82"/>
      <c r="B6" s="139" t="s">
        <v>55</v>
      </c>
      <c r="C6" s="140"/>
      <c r="D6" s="141"/>
      <c r="E6" s="103">
        <v>44593</v>
      </c>
      <c r="F6" s="104"/>
      <c r="G6" s="82"/>
      <c r="K6" s="341"/>
      <c r="L6" s="341"/>
    </row>
    <row r="7" spans="1:13" x14ac:dyDescent="0.25">
      <c r="A7" s="82"/>
      <c r="B7" s="142" t="s">
        <v>57</v>
      </c>
      <c r="C7" s="129"/>
      <c r="D7" s="84"/>
      <c r="E7" s="108">
        <v>240</v>
      </c>
      <c r="F7" s="109" t="s">
        <v>58</v>
      </c>
      <c r="G7" s="82"/>
      <c r="K7" s="342"/>
      <c r="L7" s="342"/>
    </row>
    <row r="8" spans="1:13" x14ac:dyDescent="0.25">
      <c r="A8" s="82"/>
      <c r="B8" s="142" t="s">
        <v>65</v>
      </c>
      <c r="C8" s="129"/>
      <c r="D8" s="143">
        <v>44592</v>
      </c>
      <c r="E8" s="156">
        <v>4413636.0284633217</v>
      </c>
      <c r="F8" s="109" t="s">
        <v>61</v>
      </c>
      <c r="G8" s="82"/>
      <c r="K8" s="342"/>
      <c r="L8" s="342"/>
    </row>
    <row r="9" spans="1:13" x14ac:dyDescent="0.25">
      <c r="A9" s="82"/>
      <c r="B9" s="142" t="s">
        <v>66</v>
      </c>
      <c r="C9" s="129"/>
      <c r="D9" s="143">
        <v>51883</v>
      </c>
      <c r="E9" s="156">
        <v>291503.15077786881</v>
      </c>
      <c r="F9" s="109" t="s">
        <v>61</v>
      </c>
      <c r="G9" s="145"/>
      <c r="K9" s="342"/>
      <c r="L9" s="342"/>
    </row>
    <row r="10" spans="1:13" x14ac:dyDescent="0.25">
      <c r="A10" s="82"/>
      <c r="B10" s="119" t="s">
        <v>67</v>
      </c>
      <c r="C10" s="120"/>
      <c r="D10" s="121"/>
      <c r="E10" s="122">
        <v>0.03</v>
      </c>
      <c r="F10" s="123"/>
      <c r="G10" s="146"/>
      <c r="K10" s="342"/>
      <c r="L10" s="342"/>
      <c r="M10" s="343"/>
    </row>
    <row r="11" spans="1:13" x14ac:dyDescent="0.25">
      <c r="A11" s="82"/>
      <c r="B11" s="147"/>
      <c r="C11" s="129"/>
      <c r="E11" s="150"/>
      <c r="F11" s="147"/>
      <c r="G11" s="146"/>
      <c r="K11" s="342"/>
      <c r="L11" s="342"/>
      <c r="M11" s="343"/>
    </row>
    <row r="12" spans="1:13" x14ac:dyDescent="0.25">
      <c r="G12" s="337"/>
      <c r="K12" s="342"/>
      <c r="L12" s="342"/>
      <c r="M12" s="343"/>
    </row>
    <row r="13" spans="1:13" ht="15.75" thickBot="1" x14ac:dyDescent="0.3">
      <c r="A13" s="148" t="s">
        <v>68</v>
      </c>
      <c r="B13" s="148" t="s">
        <v>69</v>
      </c>
      <c r="C13" s="148" t="s">
        <v>70</v>
      </c>
      <c r="D13" s="148" t="s">
        <v>71</v>
      </c>
      <c r="E13" s="148" t="s">
        <v>72</v>
      </c>
      <c r="F13" s="148" t="s">
        <v>73</v>
      </c>
      <c r="G13" s="148" t="s">
        <v>74</v>
      </c>
      <c r="K13" s="342"/>
      <c r="L13" s="342"/>
      <c r="M13" s="343"/>
    </row>
    <row r="14" spans="1:13" x14ac:dyDescent="0.25">
      <c r="A14" s="128">
        <f>IF(B14="","",E6)</f>
        <v>44593</v>
      </c>
      <c r="B14" s="129">
        <f>IF(E7&gt;0,1,"")</f>
        <v>1</v>
      </c>
      <c r="C14" s="130">
        <f>IF(B14="","",E8)</f>
        <v>4413636.0284633217</v>
      </c>
      <c r="D14" s="131">
        <f t="shared" ref="D14:D77" si="0">IF(B14="","",IPMT($E$10/12,B14,$E$7,-$E$8,$E$9,0))</f>
        <v>11034.090071158305</v>
      </c>
      <c r="E14" s="131">
        <f t="shared" ref="E14:E77" si="1">IF(B14="","",PPMT($E$10/12,B14,$E$7,-$E$8,$E$9,0))</f>
        <v>12555.917725776228</v>
      </c>
      <c r="F14" s="131">
        <f>IF(B14="","",SUM(D14:E14))</f>
        <v>23590.007796934533</v>
      </c>
      <c r="G14" s="130">
        <f>IF(B14="","",SUM(C14)-SUM(E14))</f>
        <v>4401080.1107375454</v>
      </c>
      <c r="K14" s="342"/>
      <c r="L14" s="342"/>
      <c r="M14" s="343"/>
    </row>
    <row r="15" spans="1:13" x14ac:dyDescent="0.25">
      <c r="A15" s="128">
        <f>IF(B15="","",EDATE(A14,1))</f>
        <v>44621</v>
      </c>
      <c r="B15" s="129">
        <f>IF(B14="","",IF(SUM(B14)+1&lt;=$E$7,SUM(B14)+1,""))</f>
        <v>2</v>
      </c>
      <c r="C15" s="130">
        <f>IF(B15="","",G14)</f>
        <v>4401080.1107375454</v>
      </c>
      <c r="D15" s="131">
        <f t="shared" si="0"/>
        <v>11002.700276843862</v>
      </c>
      <c r="E15" s="131">
        <f t="shared" si="1"/>
        <v>12587.307520090668</v>
      </c>
      <c r="F15" s="131">
        <f t="shared" ref="F15:F78" si="2">IF(B15="","",SUM(D15:E15))</f>
        <v>23590.007796934529</v>
      </c>
      <c r="G15" s="130">
        <f t="shared" ref="G15:G78" si="3">IF(B15="","",SUM(C15)-SUM(E15))</f>
        <v>4388492.8032174548</v>
      </c>
      <c r="K15" s="342"/>
      <c r="L15" s="342"/>
      <c r="M15" s="343"/>
    </row>
    <row r="16" spans="1:13" x14ac:dyDescent="0.25">
      <c r="A16" s="128">
        <f t="shared" ref="A16:A79" si="4">IF(B16="","",EDATE(A15,1))</f>
        <v>44652</v>
      </c>
      <c r="B16" s="129">
        <f t="shared" ref="B16:B79" si="5">IF(B15="","",IF(SUM(B15)+1&lt;=$E$7,SUM(B15)+1,""))</f>
        <v>3</v>
      </c>
      <c r="C16" s="130">
        <f t="shared" ref="C16:C79" si="6">IF(B16="","",G15)</f>
        <v>4388492.8032174548</v>
      </c>
      <c r="D16" s="131">
        <f t="shared" si="0"/>
        <v>10971.232008043637</v>
      </c>
      <c r="E16" s="131">
        <f t="shared" si="1"/>
        <v>12618.775788890895</v>
      </c>
      <c r="F16" s="131">
        <f t="shared" si="2"/>
        <v>23590.007796934529</v>
      </c>
      <c r="G16" s="130">
        <f t="shared" si="3"/>
        <v>4375874.0274285637</v>
      </c>
      <c r="K16" s="342"/>
      <c r="L16" s="342"/>
      <c r="M16" s="343"/>
    </row>
    <row r="17" spans="1:13" x14ac:dyDescent="0.25">
      <c r="A17" s="128">
        <f t="shared" si="4"/>
        <v>44682</v>
      </c>
      <c r="B17" s="129">
        <f t="shared" si="5"/>
        <v>4</v>
      </c>
      <c r="C17" s="130">
        <f t="shared" si="6"/>
        <v>4375874.0274285637</v>
      </c>
      <c r="D17" s="131">
        <f t="shared" si="0"/>
        <v>10939.685068571409</v>
      </c>
      <c r="E17" s="131">
        <f t="shared" si="1"/>
        <v>12650.322728363122</v>
      </c>
      <c r="F17" s="131">
        <f t="shared" si="2"/>
        <v>23590.007796934529</v>
      </c>
      <c r="G17" s="130">
        <f t="shared" si="3"/>
        <v>4363223.7047002008</v>
      </c>
      <c r="K17" s="342"/>
      <c r="L17" s="342"/>
      <c r="M17" s="343"/>
    </row>
    <row r="18" spans="1:13" x14ac:dyDescent="0.25">
      <c r="A18" s="128">
        <f t="shared" si="4"/>
        <v>44713</v>
      </c>
      <c r="B18" s="129">
        <f t="shared" si="5"/>
        <v>5</v>
      </c>
      <c r="C18" s="130">
        <f t="shared" si="6"/>
        <v>4363223.7047002008</v>
      </c>
      <c r="D18" s="131">
        <f t="shared" si="0"/>
        <v>10908.059261750501</v>
      </c>
      <c r="E18" s="131">
        <f t="shared" si="1"/>
        <v>12681.948535184029</v>
      </c>
      <c r="F18" s="131">
        <f t="shared" si="2"/>
        <v>23590.007796934529</v>
      </c>
      <c r="G18" s="130">
        <f t="shared" si="3"/>
        <v>4350541.7561650164</v>
      </c>
      <c r="K18" s="342"/>
      <c r="L18" s="342"/>
      <c r="M18" s="343"/>
    </row>
    <row r="19" spans="1:13" x14ac:dyDescent="0.25">
      <c r="A19" s="128">
        <f t="shared" si="4"/>
        <v>44743</v>
      </c>
      <c r="B19" s="129">
        <f t="shared" si="5"/>
        <v>6</v>
      </c>
      <c r="C19" s="130">
        <f t="shared" si="6"/>
        <v>4350541.7561650164</v>
      </c>
      <c r="D19" s="131">
        <f t="shared" si="0"/>
        <v>10876.354390412544</v>
      </c>
      <c r="E19" s="131">
        <f t="shared" si="1"/>
        <v>12713.653406521989</v>
      </c>
      <c r="F19" s="131">
        <f t="shared" si="2"/>
        <v>23590.007796934533</v>
      </c>
      <c r="G19" s="130">
        <f t="shared" si="3"/>
        <v>4337828.1027584942</v>
      </c>
      <c r="K19" s="342"/>
      <c r="L19" s="342"/>
      <c r="M19" s="343"/>
    </row>
    <row r="20" spans="1:13" x14ac:dyDescent="0.25">
      <c r="A20" s="128">
        <f t="shared" si="4"/>
        <v>44774</v>
      </c>
      <c r="B20" s="129">
        <f t="shared" si="5"/>
        <v>7</v>
      </c>
      <c r="C20" s="130">
        <f t="shared" si="6"/>
        <v>4337828.1027584942</v>
      </c>
      <c r="D20" s="131">
        <f t="shared" si="0"/>
        <v>10844.570256896239</v>
      </c>
      <c r="E20" s="131">
        <f t="shared" si="1"/>
        <v>12745.437540038296</v>
      </c>
      <c r="F20" s="131">
        <f t="shared" si="2"/>
        <v>23590.007796934537</v>
      </c>
      <c r="G20" s="130">
        <f t="shared" si="3"/>
        <v>4325082.6652184557</v>
      </c>
      <c r="K20" s="342"/>
      <c r="L20" s="342"/>
      <c r="M20" s="343"/>
    </row>
    <row r="21" spans="1:13" x14ac:dyDescent="0.25">
      <c r="A21" s="128">
        <f t="shared" si="4"/>
        <v>44805</v>
      </c>
      <c r="B21" s="129">
        <f t="shared" si="5"/>
        <v>8</v>
      </c>
      <c r="C21" s="130">
        <f t="shared" si="6"/>
        <v>4325082.6652184557</v>
      </c>
      <c r="D21" s="131">
        <f t="shared" si="0"/>
        <v>10812.70666304614</v>
      </c>
      <c r="E21" s="131">
        <f t="shared" si="1"/>
        <v>12777.30113388839</v>
      </c>
      <c r="F21" s="131">
        <f t="shared" si="2"/>
        <v>23590.007796934529</v>
      </c>
      <c r="G21" s="130">
        <f t="shared" si="3"/>
        <v>4312305.3640845669</v>
      </c>
      <c r="K21" s="342"/>
      <c r="L21" s="342"/>
      <c r="M21" s="343"/>
    </row>
    <row r="22" spans="1:13" x14ac:dyDescent="0.25">
      <c r="A22" s="128">
        <f t="shared" si="4"/>
        <v>44835</v>
      </c>
      <c r="B22" s="129">
        <f t="shared" si="5"/>
        <v>9</v>
      </c>
      <c r="C22" s="130">
        <f t="shared" si="6"/>
        <v>4312305.3640845669</v>
      </c>
      <c r="D22" s="131">
        <f t="shared" si="0"/>
        <v>10780.763410211421</v>
      </c>
      <c r="E22" s="131">
        <f t="shared" si="1"/>
        <v>12809.244386723112</v>
      </c>
      <c r="F22" s="131">
        <f t="shared" si="2"/>
        <v>23590.007796934533</v>
      </c>
      <c r="G22" s="130">
        <f t="shared" si="3"/>
        <v>4299496.1196978437</v>
      </c>
      <c r="K22" s="342"/>
      <c r="L22" s="342"/>
      <c r="M22" s="343"/>
    </row>
    <row r="23" spans="1:13" x14ac:dyDescent="0.25">
      <c r="A23" s="128">
        <f t="shared" si="4"/>
        <v>44866</v>
      </c>
      <c r="B23" s="129">
        <f t="shared" si="5"/>
        <v>10</v>
      </c>
      <c r="C23" s="130">
        <f t="shared" si="6"/>
        <v>4299496.1196978437</v>
      </c>
      <c r="D23" s="131">
        <f t="shared" si="0"/>
        <v>10748.740299244613</v>
      </c>
      <c r="E23" s="131">
        <f t="shared" si="1"/>
        <v>12841.267497689918</v>
      </c>
      <c r="F23" s="131">
        <f t="shared" si="2"/>
        <v>23590.007796934529</v>
      </c>
      <c r="G23" s="130">
        <f t="shared" si="3"/>
        <v>4286654.8522001542</v>
      </c>
      <c r="K23" s="342"/>
      <c r="L23" s="342"/>
      <c r="M23" s="343"/>
    </row>
    <row r="24" spans="1:13" x14ac:dyDescent="0.25">
      <c r="A24" s="128">
        <f t="shared" si="4"/>
        <v>44896</v>
      </c>
      <c r="B24" s="129">
        <f t="shared" si="5"/>
        <v>11</v>
      </c>
      <c r="C24" s="130">
        <f t="shared" si="6"/>
        <v>4286654.8522001542</v>
      </c>
      <c r="D24" s="131">
        <f t="shared" si="0"/>
        <v>10716.637130500389</v>
      </c>
      <c r="E24" s="131">
        <f t="shared" si="1"/>
        <v>12873.370666434144</v>
      </c>
      <c r="F24" s="131">
        <f t="shared" si="2"/>
        <v>23590.007796934533</v>
      </c>
      <c r="G24" s="130">
        <f t="shared" si="3"/>
        <v>4273781.4815337202</v>
      </c>
    </row>
    <row r="25" spans="1:13" x14ac:dyDescent="0.25">
      <c r="A25" s="128">
        <f t="shared" si="4"/>
        <v>44927</v>
      </c>
      <c r="B25" s="129">
        <f t="shared" si="5"/>
        <v>12</v>
      </c>
      <c r="C25" s="130">
        <f t="shared" si="6"/>
        <v>4273781.4815337202</v>
      </c>
      <c r="D25" s="131">
        <f t="shared" si="0"/>
        <v>10684.453703834302</v>
      </c>
      <c r="E25" s="131">
        <f t="shared" si="1"/>
        <v>12905.554093100229</v>
      </c>
      <c r="F25" s="131">
        <f t="shared" si="2"/>
        <v>23590.007796934529</v>
      </c>
      <c r="G25" s="130">
        <f t="shared" si="3"/>
        <v>4260875.92744062</v>
      </c>
    </row>
    <row r="26" spans="1:13" x14ac:dyDescent="0.25">
      <c r="A26" s="128">
        <f t="shared" si="4"/>
        <v>44958</v>
      </c>
      <c r="B26" s="129">
        <f t="shared" si="5"/>
        <v>13</v>
      </c>
      <c r="C26" s="130">
        <f t="shared" si="6"/>
        <v>4260875.92744062</v>
      </c>
      <c r="D26" s="131">
        <f t="shared" si="0"/>
        <v>10652.189818601553</v>
      </c>
      <c r="E26" s="131">
        <f t="shared" si="1"/>
        <v>12937.81797833298</v>
      </c>
      <c r="F26" s="131">
        <f t="shared" si="2"/>
        <v>23590.007796934533</v>
      </c>
      <c r="G26" s="130">
        <f t="shared" si="3"/>
        <v>4247938.1094622873</v>
      </c>
    </row>
    <row r="27" spans="1:13" x14ac:dyDescent="0.25">
      <c r="A27" s="128">
        <f t="shared" si="4"/>
        <v>44986</v>
      </c>
      <c r="B27" s="129">
        <f t="shared" si="5"/>
        <v>14</v>
      </c>
      <c r="C27" s="130">
        <f t="shared" si="6"/>
        <v>4247938.1094622873</v>
      </c>
      <c r="D27" s="131">
        <f t="shared" si="0"/>
        <v>10619.845273655721</v>
      </c>
      <c r="E27" s="131">
        <f t="shared" si="1"/>
        <v>12970.162523278814</v>
      </c>
      <c r="F27" s="131">
        <f t="shared" si="2"/>
        <v>23590.007796934537</v>
      </c>
      <c r="G27" s="130">
        <f t="shared" si="3"/>
        <v>4234967.9469390083</v>
      </c>
    </row>
    <row r="28" spans="1:13" x14ac:dyDescent="0.25">
      <c r="A28" s="128">
        <f t="shared" si="4"/>
        <v>45017</v>
      </c>
      <c r="B28" s="129">
        <f t="shared" si="5"/>
        <v>15</v>
      </c>
      <c r="C28" s="130">
        <f t="shared" si="6"/>
        <v>4234967.9469390083</v>
      </c>
      <c r="D28" s="131">
        <f t="shared" si="0"/>
        <v>10587.41986734752</v>
      </c>
      <c r="E28" s="131">
        <f t="shared" si="1"/>
        <v>13002.587929587009</v>
      </c>
      <c r="F28" s="131">
        <f t="shared" si="2"/>
        <v>23590.007796934529</v>
      </c>
      <c r="G28" s="130">
        <f t="shared" si="3"/>
        <v>4221965.3590094214</v>
      </c>
    </row>
    <row r="29" spans="1:13" x14ac:dyDescent="0.25">
      <c r="A29" s="128">
        <f t="shared" si="4"/>
        <v>45047</v>
      </c>
      <c r="B29" s="129">
        <f t="shared" si="5"/>
        <v>16</v>
      </c>
      <c r="C29" s="130">
        <f t="shared" si="6"/>
        <v>4221965.3590094214</v>
      </c>
      <c r="D29" s="131">
        <f t="shared" si="0"/>
        <v>10554.913397523555</v>
      </c>
      <c r="E29" s="131">
        <f t="shared" si="1"/>
        <v>13035.094399410978</v>
      </c>
      <c r="F29" s="131">
        <f t="shared" si="2"/>
        <v>23590.007796934533</v>
      </c>
      <c r="G29" s="130">
        <f t="shared" si="3"/>
        <v>4208930.2646100102</v>
      </c>
    </row>
    <row r="30" spans="1:13" x14ac:dyDescent="0.25">
      <c r="A30" s="128">
        <f t="shared" si="4"/>
        <v>45078</v>
      </c>
      <c r="B30" s="129">
        <f t="shared" si="5"/>
        <v>17</v>
      </c>
      <c r="C30" s="130">
        <f t="shared" si="6"/>
        <v>4208930.2646100102</v>
      </c>
      <c r="D30" s="131">
        <f t="shared" si="0"/>
        <v>10522.325661525028</v>
      </c>
      <c r="E30" s="131">
        <f t="shared" si="1"/>
        <v>13067.682135409503</v>
      </c>
      <c r="F30" s="131">
        <f t="shared" si="2"/>
        <v>23590.007796934529</v>
      </c>
      <c r="G30" s="130">
        <f t="shared" si="3"/>
        <v>4195862.5824746005</v>
      </c>
    </row>
    <row r="31" spans="1:13" x14ac:dyDescent="0.25">
      <c r="A31" s="128">
        <f t="shared" si="4"/>
        <v>45108</v>
      </c>
      <c r="B31" s="129">
        <f t="shared" si="5"/>
        <v>18</v>
      </c>
      <c r="C31" s="130">
        <f t="shared" si="6"/>
        <v>4195862.5824746005</v>
      </c>
      <c r="D31" s="131">
        <f t="shared" si="0"/>
        <v>10489.656456186503</v>
      </c>
      <c r="E31" s="131">
        <f t="shared" si="1"/>
        <v>13100.351340748026</v>
      </c>
      <c r="F31" s="131">
        <f t="shared" si="2"/>
        <v>23590.007796934529</v>
      </c>
      <c r="G31" s="130">
        <f t="shared" si="3"/>
        <v>4182762.2311338526</v>
      </c>
    </row>
    <row r="32" spans="1:13" x14ac:dyDescent="0.25">
      <c r="A32" s="128">
        <f t="shared" si="4"/>
        <v>45139</v>
      </c>
      <c r="B32" s="129">
        <f t="shared" si="5"/>
        <v>19</v>
      </c>
      <c r="C32" s="130">
        <f t="shared" si="6"/>
        <v>4182762.2311338526</v>
      </c>
      <c r="D32" s="131">
        <f t="shared" si="0"/>
        <v>10456.905577834634</v>
      </c>
      <c r="E32" s="131">
        <f t="shared" si="1"/>
        <v>13133.102219099896</v>
      </c>
      <c r="F32" s="131">
        <f t="shared" si="2"/>
        <v>23590.007796934529</v>
      </c>
      <c r="G32" s="130">
        <f t="shared" si="3"/>
        <v>4169629.1289147525</v>
      </c>
    </row>
    <row r="33" spans="1:7" x14ac:dyDescent="0.25">
      <c r="A33" s="128">
        <f t="shared" si="4"/>
        <v>45170</v>
      </c>
      <c r="B33" s="129">
        <f t="shared" si="5"/>
        <v>20</v>
      </c>
      <c r="C33" s="130">
        <f t="shared" si="6"/>
        <v>4169629.1289147525</v>
      </c>
      <c r="D33" s="131">
        <f t="shared" si="0"/>
        <v>10424.072822286882</v>
      </c>
      <c r="E33" s="131">
        <f t="shared" si="1"/>
        <v>13165.934974647649</v>
      </c>
      <c r="F33" s="131">
        <f t="shared" si="2"/>
        <v>23590.007796934529</v>
      </c>
      <c r="G33" s="130">
        <f t="shared" si="3"/>
        <v>4156463.1939401049</v>
      </c>
    </row>
    <row r="34" spans="1:7" x14ac:dyDescent="0.25">
      <c r="A34" s="128">
        <f t="shared" si="4"/>
        <v>45200</v>
      </c>
      <c r="B34" s="129">
        <f t="shared" si="5"/>
        <v>21</v>
      </c>
      <c r="C34" s="130">
        <f t="shared" si="6"/>
        <v>4156463.1939401049</v>
      </c>
      <c r="D34" s="131">
        <f t="shared" si="0"/>
        <v>10391.157984850264</v>
      </c>
      <c r="E34" s="131">
        <f t="shared" si="1"/>
        <v>13198.849812084265</v>
      </c>
      <c r="F34" s="131">
        <f t="shared" si="2"/>
        <v>23590.007796934529</v>
      </c>
      <c r="G34" s="130">
        <f t="shared" si="3"/>
        <v>4143264.3441280206</v>
      </c>
    </row>
    <row r="35" spans="1:7" x14ac:dyDescent="0.25">
      <c r="A35" s="128">
        <f t="shared" si="4"/>
        <v>45231</v>
      </c>
      <c r="B35" s="129">
        <f t="shared" si="5"/>
        <v>22</v>
      </c>
      <c r="C35" s="130">
        <f t="shared" si="6"/>
        <v>4143264.3441280206</v>
      </c>
      <c r="D35" s="131">
        <f t="shared" si="0"/>
        <v>10358.160860320055</v>
      </c>
      <c r="E35" s="131">
        <f t="shared" si="1"/>
        <v>13231.846936614476</v>
      </c>
      <c r="F35" s="131">
        <f t="shared" si="2"/>
        <v>23590.007796934529</v>
      </c>
      <c r="G35" s="130">
        <f t="shared" si="3"/>
        <v>4130032.4971914063</v>
      </c>
    </row>
    <row r="36" spans="1:7" x14ac:dyDescent="0.25">
      <c r="A36" s="128">
        <f t="shared" si="4"/>
        <v>45261</v>
      </c>
      <c r="B36" s="129">
        <f t="shared" si="5"/>
        <v>23</v>
      </c>
      <c r="C36" s="130">
        <f t="shared" si="6"/>
        <v>4130032.4971914063</v>
      </c>
      <c r="D36" s="131">
        <f t="shared" si="0"/>
        <v>10325.08124297852</v>
      </c>
      <c r="E36" s="131">
        <f t="shared" si="1"/>
        <v>13264.926553956015</v>
      </c>
      <c r="F36" s="131">
        <f t="shared" si="2"/>
        <v>23590.007796934537</v>
      </c>
      <c r="G36" s="130">
        <f t="shared" si="3"/>
        <v>4116767.5706374501</v>
      </c>
    </row>
    <row r="37" spans="1:7" x14ac:dyDescent="0.25">
      <c r="A37" s="128">
        <f t="shared" si="4"/>
        <v>45292</v>
      </c>
      <c r="B37" s="129">
        <f t="shared" si="5"/>
        <v>24</v>
      </c>
      <c r="C37" s="130">
        <f t="shared" si="6"/>
        <v>4116767.5706374501</v>
      </c>
      <c r="D37" s="131">
        <f t="shared" si="0"/>
        <v>10291.918926593627</v>
      </c>
      <c r="E37" s="131">
        <f t="shared" si="1"/>
        <v>13298.088870340902</v>
      </c>
      <c r="F37" s="131">
        <f t="shared" si="2"/>
        <v>23590.007796934529</v>
      </c>
      <c r="G37" s="130">
        <f t="shared" si="3"/>
        <v>4103469.4817671091</v>
      </c>
    </row>
    <row r="38" spans="1:7" x14ac:dyDescent="0.25">
      <c r="A38" s="128">
        <f t="shared" si="4"/>
        <v>45323</v>
      </c>
      <c r="B38" s="129">
        <f t="shared" si="5"/>
        <v>25</v>
      </c>
      <c r="C38" s="130">
        <f t="shared" si="6"/>
        <v>4103469.4817671091</v>
      </c>
      <c r="D38" s="131">
        <f t="shared" si="0"/>
        <v>10258.673704417777</v>
      </c>
      <c r="E38" s="131">
        <f t="shared" si="1"/>
        <v>13331.334092516756</v>
      </c>
      <c r="F38" s="131">
        <f t="shared" si="2"/>
        <v>23590.007796934533</v>
      </c>
      <c r="G38" s="130">
        <f t="shared" si="3"/>
        <v>4090138.1476745922</v>
      </c>
    </row>
    <row r="39" spans="1:7" x14ac:dyDescent="0.25">
      <c r="A39" s="128">
        <f t="shared" si="4"/>
        <v>45352</v>
      </c>
      <c r="B39" s="129">
        <f t="shared" si="5"/>
        <v>26</v>
      </c>
      <c r="C39" s="130">
        <f t="shared" si="6"/>
        <v>4090138.1476745922</v>
      </c>
      <c r="D39" s="131">
        <f t="shared" si="0"/>
        <v>10225.345369186483</v>
      </c>
      <c r="E39" s="131">
        <f t="shared" si="1"/>
        <v>13364.662427748048</v>
      </c>
      <c r="F39" s="131">
        <f t="shared" si="2"/>
        <v>23590.007796934529</v>
      </c>
      <c r="G39" s="130">
        <f t="shared" si="3"/>
        <v>4076773.4852468441</v>
      </c>
    </row>
    <row r="40" spans="1:7" x14ac:dyDescent="0.25">
      <c r="A40" s="128">
        <f t="shared" si="4"/>
        <v>45383</v>
      </c>
      <c r="B40" s="129">
        <f t="shared" si="5"/>
        <v>27</v>
      </c>
      <c r="C40" s="130">
        <f t="shared" si="6"/>
        <v>4076773.4852468441</v>
      </c>
      <c r="D40" s="131">
        <f t="shared" si="0"/>
        <v>10191.933713117112</v>
      </c>
      <c r="E40" s="131">
        <f t="shared" si="1"/>
        <v>13398.074083817417</v>
      </c>
      <c r="F40" s="131">
        <f t="shared" si="2"/>
        <v>23590.007796934529</v>
      </c>
      <c r="G40" s="130">
        <f t="shared" si="3"/>
        <v>4063375.4111630269</v>
      </c>
    </row>
    <row r="41" spans="1:7" x14ac:dyDescent="0.25">
      <c r="A41" s="128">
        <f t="shared" si="4"/>
        <v>45413</v>
      </c>
      <c r="B41" s="129">
        <f t="shared" si="5"/>
        <v>28</v>
      </c>
      <c r="C41" s="130">
        <f t="shared" si="6"/>
        <v>4063375.4111630269</v>
      </c>
      <c r="D41" s="131">
        <f t="shared" si="0"/>
        <v>10158.43852790757</v>
      </c>
      <c r="E41" s="131">
        <f t="shared" si="1"/>
        <v>13431.569269026961</v>
      </c>
      <c r="F41" s="131">
        <f t="shared" si="2"/>
        <v>23590.007796934529</v>
      </c>
      <c r="G41" s="130">
        <f t="shared" si="3"/>
        <v>4049943.8418939998</v>
      </c>
    </row>
    <row r="42" spans="1:7" x14ac:dyDescent="0.25">
      <c r="A42" s="128">
        <f t="shared" si="4"/>
        <v>45444</v>
      </c>
      <c r="B42" s="129">
        <f t="shared" si="5"/>
        <v>29</v>
      </c>
      <c r="C42" s="130">
        <f t="shared" si="6"/>
        <v>4049943.8418939998</v>
      </c>
      <c r="D42" s="131">
        <f t="shared" si="0"/>
        <v>10124.859604735004</v>
      </c>
      <c r="E42" s="131">
        <f t="shared" si="1"/>
        <v>13465.148192199529</v>
      </c>
      <c r="F42" s="131">
        <f t="shared" si="2"/>
        <v>23590.007796934533</v>
      </c>
      <c r="G42" s="130">
        <f t="shared" si="3"/>
        <v>4036478.6937018004</v>
      </c>
    </row>
    <row r="43" spans="1:7" x14ac:dyDescent="0.25">
      <c r="A43" s="128">
        <f t="shared" si="4"/>
        <v>45474</v>
      </c>
      <c r="B43" s="129">
        <f t="shared" si="5"/>
        <v>30</v>
      </c>
      <c r="C43" s="130">
        <f t="shared" si="6"/>
        <v>4036478.6937018004</v>
      </c>
      <c r="D43" s="131">
        <f t="shared" si="0"/>
        <v>10091.196734254503</v>
      </c>
      <c r="E43" s="131">
        <f t="shared" si="1"/>
        <v>13498.811062680026</v>
      </c>
      <c r="F43" s="131">
        <f t="shared" si="2"/>
        <v>23590.007796934529</v>
      </c>
      <c r="G43" s="130">
        <f t="shared" si="3"/>
        <v>4022979.8826391203</v>
      </c>
    </row>
    <row r="44" spans="1:7" x14ac:dyDescent="0.25">
      <c r="A44" s="128">
        <f t="shared" si="4"/>
        <v>45505</v>
      </c>
      <c r="B44" s="129">
        <f t="shared" si="5"/>
        <v>31</v>
      </c>
      <c r="C44" s="130">
        <f t="shared" si="6"/>
        <v>4022979.8826391203</v>
      </c>
      <c r="D44" s="131">
        <f t="shared" si="0"/>
        <v>10057.449706597807</v>
      </c>
      <c r="E44" s="131">
        <f t="shared" si="1"/>
        <v>13532.558090336728</v>
      </c>
      <c r="F44" s="131">
        <f t="shared" si="2"/>
        <v>23590.007796934537</v>
      </c>
      <c r="G44" s="130">
        <f t="shared" si="3"/>
        <v>4009447.3245487837</v>
      </c>
    </row>
    <row r="45" spans="1:7" x14ac:dyDescent="0.25">
      <c r="A45" s="128">
        <f t="shared" si="4"/>
        <v>45536</v>
      </c>
      <c r="B45" s="129">
        <f t="shared" si="5"/>
        <v>32</v>
      </c>
      <c r="C45" s="130">
        <f t="shared" si="6"/>
        <v>4009447.3245487837</v>
      </c>
      <c r="D45" s="131">
        <f t="shared" si="0"/>
        <v>10023.618311371962</v>
      </c>
      <c r="E45" s="131">
        <f t="shared" si="1"/>
        <v>13566.389485562569</v>
      </c>
      <c r="F45" s="131">
        <f t="shared" si="2"/>
        <v>23590.007796934529</v>
      </c>
      <c r="G45" s="130">
        <f t="shared" si="3"/>
        <v>3995880.935063221</v>
      </c>
    </row>
    <row r="46" spans="1:7" x14ac:dyDescent="0.25">
      <c r="A46" s="128">
        <f t="shared" si="4"/>
        <v>45566</v>
      </c>
      <c r="B46" s="129">
        <f t="shared" si="5"/>
        <v>33</v>
      </c>
      <c r="C46" s="130">
        <f t="shared" si="6"/>
        <v>3995880.935063221</v>
      </c>
      <c r="D46" s="131">
        <f t="shared" si="0"/>
        <v>9989.7023376580546</v>
      </c>
      <c r="E46" s="131">
        <f t="shared" si="1"/>
        <v>13600.305459276475</v>
      </c>
      <c r="F46" s="131">
        <f t="shared" si="2"/>
        <v>23590.007796934529</v>
      </c>
      <c r="G46" s="130">
        <f t="shared" si="3"/>
        <v>3982280.6296039447</v>
      </c>
    </row>
    <row r="47" spans="1:7" x14ac:dyDescent="0.25">
      <c r="A47" s="128">
        <f t="shared" si="4"/>
        <v>45597</v>
      </c>
      <c r="B47" s="129">
        <f t="shared" si="5"/>
        <v>34</v>
      </c>
      <c r="C47" s="130">
        <f t="shared" si="6"/>
        <v>3982280.6296039447</v>
      </c>
      <c r="D47" s="131">
        <f t="shared" si="0"/>
        <v>9955.701574009865</v>
      </c>
      <c r="E47" s="131">
        <f t="shared" si="1"/>
        <v>13634.306222924664</v>
      </c>
      <c r="F47" s="131">
        <f t="shared" si="2"/>
        <v>23590.007796934529</v>
      </c>
      <c r="G47" s="130">
        <f t="shared" si="3"/>
        <v>3968646.3233810202</v>
      </c>
    </row>
    <row r="48" spans="1:7" x14ac:dyDescent="0.25">
      <c r="A48" s="128">
        <f t="shared" si="4"/>
        <v>45627</v>
      </c>
      <c r="B48" s="129">
        <f t="shared" si="5"/>
        <v>35</v>
      </c>
      <c r="C48" s="130">
        <f t="shared" si="6"/>
        <v>3968646.3233810202</v>
      </c>
      <c r="D48" s="131">
        <f t="shared" si="0"/>
        <v>9921.6158084525523</v>
      </c>
      <c r="E48" s="131">
        <f t="shared" si="1"/>
        <v>13668.391988481979</v>
      </c>
      <c r="F48" s="131">
        <f t="shared" si="2"/>
        <v>23590.007796934529</v>
      </c>
      <c r="G48" s="130">
        <f t="shared" si="3"/>
        <v>3954977.9313925384</v>
      </c>
    </row>
    <row r="49" spans="1:9" x14ac:dyDescent="0.25">
      <c r="A49" s="128">
        <f t="shared" si="4"/>
        <v>45658</v>
      </c>
      <c r="B49" s="129">
        <f t="shared" si="5"/>
        <v>36</v>
      </c>
      <c r="C49" s="130">
        <f t="shared" si="6"/>
        <v>3954977.9313925384</v>
      </c>
      <c r="D49" s="131">
        <f t="shared" si="0"/>
        <v>9887.4448284813479</v>
      </c>
      <c r="E49" s="131">
        <f t="shared" si="1"/>
        <v>13702.562968453183</v>
      </c>
      <c r="F49" s="131">
        <f t="shared" si="2"/>
        <v>23590.007796934529</v>
      </c>
      <c r="G49" s="130">
        <f t="shared" si="3"/>
        <v>3941275.368424085</v>
      </c>
    </row>
    <row r="50" spans="1:9" x14ac:dyDescent="0.25">
      <c r="A50" s="128">
        <f t="shared" si="4"/>
        <v>45689</v>
      </c>
      <c r="B50" s="129">
        <f t="shared" si="5"/>
        <v>37</v>
      </c>
      <c r="C50" s="130">
        <f t="shared" si="6"/>
        <v>3941275.368424085</v>
      </c>
      <c r="D50" s="131">
        <f t="shared" si="0"/>
        <v>9853.1884210602166</v>
      </c>
      <c r="E50" s="131">
        <f t="shared" si="1"/>
        <v>13736.819375874316</v>
      </c>
      <c r="F50" s="131">
        <f t="shared" si="2"/>
        <v>23590.007796934533</v>
      </c>
      <c r="G50" s="130">
        <f t="shared" si="3"/>
        <v>3927538.5490482105</v>
      </c>
    </row>
    <row r="51" spans="1:9" x14ac:dyDescent="0.25">
      <c r="A51" s="128">
        <f t="shared" si="4"/>
        <v>45717</v>
      </c>
      <c r="B51" s="129">
        <f t="shared" si="5"/>
        <v>38</v>
      </c>
      <c r="C51" s="130">
        <f t="shared" si="6"/>
        <v>3927538.5490482105</v>
      </c>
      <c r="D51" s="131">
        <f t="shared" si="0"/>
        <v>9818.8463726205318</v>
      </c>
      <c r="E51" s="131">
        <f t="shared" si="1"/>
        <v>13771.161424314001</v>
      </c>
      <c r="F51" s="131">
        <f t="shared" si="2"/>
        <v>23590.007796934533</v>
      </c>
      <c r="G51" s="130">
        <f t="shared" si="3"/>
        <v>3913767.3876238964</v>
      </c>
    </row>
    <row r="52" spans="1:9" x14ac:dyDescent="0.25">
      <c r="A52" s="128">
        <f t="shared" si="4"/>
        <v>45748</v>
      </c>
      <c r="B52" s="129">
        <f t="shared" si="5"/>
        <v>39</v>
      </c>
      <c r="C52" s="130">
        <f t="shared" si="6"/>
        <v>3913767.3876238964</v>
      </c>
      <c r="D52" s="131">
        <f t="shared" si="0"/>
        <v>9784.4184690597431</v>
      </c>
      <c r="E52" s="131">
        <f t="shared" si="1"/>
        <v>13805.589327874786</v>
      </c>
      <c r="F52" s="131">
        <f t="shared" si="2"/>
        <v>23590.007796934529</v>
      </c>
      <c r="G52" s="130">
        <f t="shared" si="3"/>
        <v>3899961.7982960218</v>
      </c>
    </row>
    <row r="53" spans="1:9" x14ac:dyDescent="0.25">
      <c r="A53" s="128">
        <f t="shared" si="4"/>
        <v>45778</v>
      </c>
      <c r="B53" s="129">
        <f t="shared" si="5"/>
        <v>40</v>
      </c>
      <c r="C53" s="130">
        <f t="shared" si="6"/>
        <v>3899961.7982960218</v>
      </c>
      <c r="D53" s="131">
        <f t="shared" si="0"/>
        <v>9749.9044957400565</v>
      </c>
      <c r="E53" s="131">
        <f t="shared" si="1"/>
        <v>13840.103301194473</v>
      </c>
      <c r="F53" s="131">
        <f t="shared" si="2"/>
        <v>23590.007796934529</v>
      </c>
      <c r="G53" s="130">
        <f t="shared" si="3"/>
        <v>3886121.6949948273</v>
      </c>
    </row>
    <row r="54" spans="1:9" x14ac:dyDescent="0.25">
      <c r="A54" s="128">
        <f t="shared" si="4"/>
        <v>45809</v>
      </c>
      <c r="B54" s="129">
        <f t="shared" si="5"/>
        <v>41</v>
      </c>
      <c r="C54" s="130">
        <f t="shared" si="6"/>
        <v>3886121.6949948273</v>
      </c>
      <c r="D54" s="131">
        <f t="shared" si="0"/>
        <v>9715.3042374870711</v>
      </c>
      <c r="E54" s="131">
        <f t="shared" si="1"/>
        <v>13874.70355944746</v>
      </c>
      <c r="F54" s="131">
        <f t="shared" si="2"/>
        <v>23590.007796934529</v>
      </c>
      <c r="G54" s="130">
        <f t="shared" si="3"/>
        <v>3872246.9914353797</v>
      </c>
    </row>
    <row r="55" spans="1:9" x14ac:dyDescent="0.25">
      <c r="A55" s="128">
        <f t="shared" si="4"/>
        <v>45839</v>
      </c>
      <c r="B55" s="129">
        <f t="shared" si="5"/>
        <v>42</v>
      </c>
      <c r="C55" s="130">
        <f t="shared" si="6"/>
        <v>3872246.9914353797</v>
      </c>
      <c r="D55" s="131">
        <f t="shared" si="0"/>
        <v>9680.6174785884523</v>
      </c>
      <c r="E55" s="131">
        <f t="shared" si="1"/>
        <v>13909.390318346079</v>
      </c>
      <c r="F55" s="131">
        <f t="shared" si="2"/>
        <v>23590.007796934529</v>
      </c>
      <c r="G55" s="130">
        <f t="shared" si="3"/>
        <v>3858337.6011170335</v>
      </c>
    </row>
    <row r="56" spans="1:9" x14ac:dyDescent="0.25">
      <c r="A56" s="128">
        <f t="shared" si="4"/>
        <v>45870</v>
      </c>
      <c r="B56" s="129">
        <f t="shared" si="5"/>
        <v>43</v>
      </c>
      <c r="C56" s="130">
        <f t="shared" si="6"/>
        <v>3858337.6011170335</v>
      </c>
      <c r="D56" s="131">
        <f t="shared" si="0"/>
        <v>9645.8440027925863</v>
      </c>
      <c r="E56" s="131">
        <f t="shared" si="1"/>
        <v>13944.163794141945</v>
      </c>
      <c r="F56" s="131">
        <f t="shared" si="2"/>
        <v>23590.007796934529</v>
      </c>
      <c r="G56" s="130">
        <f t="shared" si="3"/>
        <v>3844393.4373228918</v>
      </c>
    </row>
    <row r="57" spans="1:9" x14ac:dyDescent="0.25">
      <c r="A57" s="128">
        <f t="shared" si="4"/>
        <v>45901</v>
      </c>
      <c r="B57" s="129">
        <f t="shared" si="5"/>
        <v>44</v>
      </c>
      <c r="C57" s="130">
        <f t="shared" si="6"/>
        <v>3844393.4373228918</v>
      </c>
      <c r="D57" s="131">
        <f t="shared" si="0"/>
        <v>9610.9835933072336</v>
      </c>
      <c r="E57" s="131">
        <f t="shared" si="1"/>
        <v>13979.024203627298</v>
      </c>
      <c r="F57" s="131">
        <f t="shared" si="2"/>
        <v>23590.007796934529</v>
      </c>
      <c r="G57" s="130">
        <f t="shared" si="3"/>
        <v>3830414.4131192644</v>
      </c>
    </row>
    <row r="58" spans="1:9" x14ac:dyDescent="0.25">
      <c r="A58" s="128">
        <f t="shared" si="4"/>
        <v>45931</v>
      </c>
      <c r="B58" s="129">
        <f t="shared" si="5"/>
        <v>45</v>
      </c>
      <c r="C58" s="130">
        <f t="shared" si="6"/>
        <v>3830414.4131192644</v>
      </c>
      <c r="D58" s="131">
        <f t="shared" si="0"/>
        <v>9576.0360327981653</v>
      </c>
      <c r="E58" s="131">
        <f t="shared" si="1"/>
        <v>14013.971764136368</v>
      </c>
      <c r="F58" s="131">
        <f t="shared" si="2"/>
        <v>23590.007796934533</v>
      </c>
      <c r="G58" s="130">
        <f t="shared" si="3"/>
        <v>3816400.4413551278</v>
      </c>
    </row>
    <row r="59" spans="1:9" x14ac:dyDescent="0.25">
      <c r="A59" s="128">
        <f t="shared" si="4"/>
        <v>45962</v>
      </c>
      <c r="B59" s="129">
        <f t="shared" si="5"/>
        <v>46</v>
      </c>
      <c r="C59" s="130">
        <f t="shared" si="6"/>
        <v>3816400.4413551278</v>
      </c>
      <c r="D59" s="131">
        <f t="shared" si="0"/>
        <v>9541.0011033878236</v>
      </c>
      <c r="E59" s="131">
        <f t="shared" si="1"/>
        <v>14049.006693546708</v>
      </c>
      <c r="F59" s="131">
        <f t="shared" si="2"/>
        <v>23590.007796934529</v>
      </c>
      <c r="G59" s="130">
        <f t="shared" si="3"/>
        <v>3802351.4346615812</v>
      </c>
    </row>
    <row r="60" spans="1:9" x14ac:dyDescent="0.25">
      <c r="A60" s="128">
        <f t="shared" si="4"/>
        <v>45992</v>
      </c>
      <c r="B60" s="129">
        <f t="shared" si="5"/>
        <v>47</v>
      </c>
      <c r="C60" s="130">
        <f t="shared" si="6"/>
        <v>3802351.4346615812</v>
      </c>
      <c r="D60" s="131">
        <f t="shared" si="0"/>
        <v>9505.8785866539547</v>
      </c>
      <c r="E60" s="131">
        <f t="shared" si="1"/>
        <v>14084.129210280575</v>
      </c>
      <c r="F60" s="131">
        <f t="shared" si="2"/>
        <v>23590.007796934529</v>
      </c>
      <c r="G60" s="130">
        <f t="shared" si="3"/>
        <v>3788267.3054513005</v>
      </c>
    </row>
    <row r="61" spans="1:9" x14ac:dyDescent="0.25">
      <c r="A61" s="128">
        <f t="shared" si="4"/>
        <v>46023</v>
      </c>
      <c r="B61" s="129">
        <f t="shared" si="5"/>
        <v>48</v>
      </c>
      <c r="C61" s="130">
        <f t="shared" si="6"/>
        <v>3788267.3054513005</v>
      </c>
      <c r="D61" s="131">
        <f t="shared" si="0"/>
        <v>9470.6682636282567</v>
      </c>
      <c r="E61" s="131">
        <f t="shared" si="1"/>
        <v>14119.339533306276</v>
      </c>
      <c r="F61" s="131">
        <f t="shared" si="2"/>
        <v>23590.007796934533</v>
      </c>
      <c r="G61" s="130">
        <f t="shared" si="3"/>
        <v>3774147.9659179943</v>
      </c>
    </row>
    <row r="62" spans="1:9" x14ac:dyDescent="0.25">
      <c r="A62" s="128">
        <f t="shared" si="4"/>
        <v>46054</v>
      </c>
      <c r="B62" s="129">
        <f t="shared" si="5"/>
        <v>49</v>
      </c>
      <c r="C62" s="130">
        <f t="shared" si="6"/>
        <v>3774147.9659179943</v>
      </c>
      <c r="D62" s="131">
        <f t="shared" si="0"/>
        <v>9435.3699147949901</v>
      </c>
      <c r="E62" s="131">
        <f t="shared" si="1"/>
        <v>14154.637882139541</v>
      </c>
      <c r="F62" s="131">
        <f t="shared" si="2"/>
        <v>23590.007796934529</v>
      </c>
      <c r="G62" s="130">
        <f t="shared" si="3"/>
        <v>3759993.3280358547</v>
      </c>
      <c r="H62" s="355"/>
      <c r="I62" s="355"/>
    </row>
    <row r="63" spans="1:9" x14ac:dyDescent="0.25">
      <c r="A63" s="128">
        <f t="shared" si="4"/>
        <v>46082</v>
      </c>
      <c r="B63" s="129">
        <f t="shared" si="5"/>
        <v>50</v>
      </c>
      <c r="C63" s="130">
        <f t="shared" si="6"/>
        <v>3759993.3280358547</v>
      </c>
      <c r="D63" s="131">
        <f t="shared" si="0"/>
        <v>9399.983320089641</v>
      </c>
      <c r="E63" s="131">
        <f t="shared" si="1"/>
        <v>14190.024476844892</v>
      </c>
      <c r="F63" s="131">
        <f t="shared" si="2"/>
        <v>23590.007796934533</v>
      </c>
      <c r="G63" s="130">
        <f t="shared" si="3"/>
        <v>3745803.3035590099</v>
      </c>
      <c r="H63" s="355">
        <v>46153</v>
      </c>
      <c r="I63" s="338"/>
    </row>
    <row r="64" spans="1:9" s="353" customFormat="1" x14ac:dyDescent="0.25">
      <c r="A64" s="333">
        <f>IF(B64="","",EDATE(A63,1))</f>
        <v>46113</v>
      </c>
      <c r="B64" s="334">
        <f>IF(B63="","",IF(SUM(B63)+1&lt;=$E$7,SUM(B63)+1,""))</f>
        <v>51</v>
      </c>
      <c r="C64" s="335">
        <f>IF(B64="","",G63)</f>
        <v>3745803.3035590099</v>
      </c>
      <c r="D64" s="336">
        <f>IF(B64="","",IPMT($E$10/12,B64,$E$7,-$E$8,$E$9,0))</f>
        <v>9364.5082588975292</v>
      </c>
      <c r="E64" s="336">
        <f>IF(B64="","",PPMT($E$10/12,B64,$E$7,-$E$8,$E$9,0))</f>
        <v>14225.499538037002</v>
      </c>
      <c r="F64" s="336">
        <f>IF(B64="","",SUM(D64:E64))</f>
        <v>23590.007796934529</v>
      </c>
      <c r="G64" s="335">
        <f>IF(B64="","",SUM(C64)-SUM(E64))</f>
        <v>3731577.8040209729</v>
      </c>
      <c r="H64" s="358">
        <f>G64*(1+'Annuiteetgraafik BIL_T14_alg'!$P$5)-E65*10/31</f>
        <v>3733135.429953347</v>
      </c>
    </row>
    <row r="65" spans="1:7" x14ac:dyDescent="0.25">
      <c r="A65" s="128">
        <f t="shared" si="4"/>
        <v>46143</v>
      </c>
      <c r="B65" s="129">
        <f t="shared" si="5"/>
        <v>52</v>
      </c>
      <c r="C65" s="130">
        <f t="shared" si="6"/>
        <v>3731577.8040209729</v>
      </c>
      <c r="D65" s="131">
        <f t="shared" si="0"/>
        <v>9328.9445100524354</v>
      </c>
      <c r="E65" s="131">
        <f t="shared" si="1"/>
        <v>14261.063286882098</v>
      </c>
      <c r="F65" s="131">
        <f t="shared" si="2"/>
        <v>23590.007796934533</v>
      </c>
      <c r="G65" s="130">
        <f t="shared" si="3"/>
        <v>3717316.740734091</v>
      </c>
    </row>
    <row r="66" spans="1:7" x14ac:dyDescent="0.25">
      <c r="A66" s="128">
        <f t="shared" si="4"/>
        <v>46174</v>
      </c>
      <c r="B66" s="129">
        <f t="shared" si="5"/>
        <v>53</v>
      </c>
      <c r="C66" s="130">
        <f t="shared" si="6"/>
        <v>3717316.740734091</v>
      </c>
      <c r="D66" s="131">
        <f t="shared" si="0"/>
        <v>9293.2918518352308</v>
      </c>
      <c r="E66" s="131">
        <f t="shared" si="1"/>
        <v>14296.715945099302</v>
      </c>
      <c r="F66" s="131">
        <f t="shared" si="2"/>
        <v>23590.007796934533</v>
      </c>
      <c r="G66" s="130">
        <f t="shared" si="3"/>
        <v>3703020.0247889915</v>
      </c>
    </row>
    <row r="67" spans="1:7" x14ac:dyDescent="0.25">
      <c r="A67" s="128">
        <f t="shared" si="4"/>
        <v>46204</v>
      </c>
      <c r="B67" s="129">
        <f t="shared" si="5"/>
        <v>54</v>
      </c>
      <c r="C67" s="130">
        <f t="shared" si="6"/>
        <v>3703020.0247889915</v>
      </c>
      <c r="D67" s="131">
        <f t="shared" si="0"/>
        <v>9257.5500619724826</v>
      </c>
      <c r="E67" s="131">
        <f t="shared" si="1"/>
        <v>14332.457734962049</v>
      </c>
      <c r="F67" s="131">
        <f t="shared" si="2"/>
        <v>23590.007796934529</v>
      </c>
      <c r="G67" s="130">
        <f t="shared" si="3"/>
        <v>3688687.5670540296</v>
      </c>
    </row>
    <row r="68" spans="1:7" x14ac:dyDescent="0.25">
      <c r="A68" s="128">
        <f t="shared" si="4"/>
        <v>46235</v>
      </c>
      <c r="B68" s="129">
        <f t="shared" si="5"/>
        <v>55</v>
      </c>
      <c r="C68" s="130">
        <f t="shared" si="6"/>
        <v>3688687.5670540296</v>
      </c>
      <c r="D68" s="131">
        <f t="shared" si="0"/>
        <v>9221.7189176350785</v>
      </c>
      <c r="E68" s="131">
        <f t="shared" si="1"/>
        <v>14368.288879299453</v>
      </c>
      <c r="F68" s="131">
        <f t="shared" si="2"/>
        <v>23590.007796934529</v>
      </c>
      <c r="G68" s="130">
        <f t="shared" si="3"/>
        <v>3674319.27817473</v>
      </c>
    </row>
    <row r="69" spans="1:7" x14ac:dyDescent="0.25">
      <c r="A69" s="128">
        <f t="shared" si="4"/>
        <v>46266</v>
      </c>
      <c r="B69" s="129">
        <f t="shared" si="5"/>
        <v>56</v>
      </c>
      <c r="C69" s="130">
        <f t="shared" si="6"/>
        <v>3674319.27817473</v>
      </c>
      <c r="D69" s="131">
        <f t="shared" si="0"/>
        <v>9185.7981954368279</v>
      </c>
      <c r="E69" s="131">
        <f t="shared" si="1"/>
        <v>14404.209601497703</v>
      </c>
      <c r="F69" s="131">
        <f t="shared" si="2"/>
        <v>23590.007796934529</v>
      </c>
      <c r="G69" s="130">
        <f t="shared" si="3"/>
        <v>3659915.0685732323</v>
      </c>
    </row>
    <row r="70" spans="1:7" x14ac:dyDescent="0.25">
      <c r="A70" s="128">
        <f t="shared" si="4"/>
        <v>46296</v>
      </c>
      <c r="B70" s="129">
        <f t="shared" si="5"/>
        <v>57</v>
      </c>
      <c r="C70" s="130">
        <f t="shared" si="6"/>
        <v>3659915.0685732323</v>
      </c>
      <c r="D70" s="131">
        <f t="shared" si="0"/>
        <v>9149.7876714330851</v>
      </c>
      <c r="E70" s="131">
        <f t="shared" si="1"/>
        <v>14440.220125501448</v>
      </c>
      <c r="F70" s="131">
        <f t="shared" si="2"/>
        <v>23590.007796934533</v>
      </c>
      <c r="G70" s="130">
        <f t="shared" si="3"/>
        <v>3645474.8484477308</v>
      </c>
    </row>
    <row r="71" spans="1:7" x14ac:dyDescent="0.25">
      <c r="A71" s="128">
        <f t="shared" si="4"/>
        <v>46327</v>
      </c>
      <c r="B71" s="129">
        <f t="shared" si="5"/>
        <v>58</v>
      </c>
      <c r="C71" s="130">
        <f t="shared" si="6"/>
        <v>3645474.8484477308</v>
      </c>
      <c r="D71" s="131">
        <f t="shared" si="0"/>
        <v>9113.687121119332</v>
      </c>
      <c r="E71" s="131">
        <f t="shared" si="1"/>
        <v>14476.320675815199</v>
      </c>
      <c r="F71" s="131">
        <f t="shared" si="2"/>
        <v>23590.007796934529</v>
      </c>
      <c r="G71" s="130">
        <f t="shared" si="3"/>
        <v>3630998.5277719158</v>
      </c>
    </row>
    <row r="72" spans="1:7" x14ac:dyDescent="0.25">
      <c r="A72" s="128">
        <f t="shared" si="4"/>
        <v>46357</v>
      </c>
      <c r="B72" s="129">
        <f t="shared" si="5"/>
        <v>59</v>
      </c>
      <c r="C72" s="130">
        <f t="shared" si="6"/>
        <v>3630998.5277719158</v>
      </c>
      <c r="D72" s="131">
        <f t="shared" si="0"/>
        <v>9077.4963194297925</v>
      </c>
      <c r="E72" s="131">
        <f t="shared" si="1"/>
        <v>14512.511477504739</v>
      </c>
      <c r="F72" s="131">
        <f t="shared" si="2"/>
        <v>23590.007796934529</v>
      </c>
      <c r="G72" s="130">
        <f t="shared" si="3"/>
        <v>3616486.0162944109</v>
      </c>
    </row>
    <row r="73" spans="1:7" x14ac:dyDescent="0.25">
      <c r="A73" s="128">
        <f t="shared" si="4"/>
        <v>46388</v>
      </c>
      <c r="B73" s="129">
        <f t="shared" si="5"/>
        <v>60</v>
      </c>
      <c r="C73" s="130">
        <f t="shared" si="6"/>
        <v>3616486.0162944109</v>
      </c>
      <c r="D73" s="131">
        <f t="shared" si="0"/>
        <v>9041.2150407360314</v>
      </c>
      <c r="E73" s="131">
        <f t="shared" si="1"/>
        <v>14548.7927561985</v>
      </c>
      <c r="F73" s="131">
        <f t="shared" si="2"/>
        <v>23590.007796934529</v>
      </c>
      <c r="G73" s="130">
        <f t="shared" si="3"/>
        <v>3601937.2235382125</v>
      </c>
    </row>
    <row r="74" spans="1:7" x14ac:dyDescent="0.25">
      <c r="A74" s="128">
        <f t="shared" si="4"/>
        <v>46419</v>
      </c>
      <c r="B74" s="129">
        <f t="shared" si="5"/>
        <v>61</v>
      </c>
      <c r="C74" s="130">
        <f t="shared" si="6"/>
        <v>3601937.2235382125</v>
      </c>
      <c r="D74" s="131">
        <f t="shared" si="0"/>
        <v>9004.843058845534</v>
      </c>
      <c r="E74" s="131">
        <f t="shared" si="1"/>
        <v>14585.164738088997</v>
      </c>
      <c r="F74" s="131">
        <f t="shared" si="2"/>
        <v>23590.007796934529</v>
      </c>
      <c r="G74" s="130">
        <f t="shared" si="3"/>
        <v>3587352.0588001236</v>
      </c>
    </row>
    <row r="75" spans="1:7" x14ac:dyDescent="0.25">
      <c r="A75" s="128">
        <f t="shared" si="4"/>
        <v>46447</v>
      </c>
      <c r="B75" s="129">
        <f t="shared" si="5"/>
        <v>62</v>
      </c>
      <c r="C75" s="130">
        <f t="shared" si="6"/>
        <v>3587352.0588001236</v>
      </c>
      <c r="D75" s="131">
        <f t="shared" si="0"/>
        <v>8968.3801470003109</v>
      </c>
      <c r="E75" s="131">
        <f t="shared" si="1"/>
        <v>14621.62764993422</v>
      </c>
      <c r="F75" s="131">
        <f t="shared" si="2"/>
        <v>23590.007796934529</v>
      </c>
      <c r="G75" s="130">
        <f t="shared" si="3"/>
        <v>3572730.4311501896</v>
      </c>
    </row>
    <row r="76" spans="1:7" x14ac:dyDescent="0.25">
      <c r="A76" s="128">
        <f t="shared" si="4"/>
        <v>46478</v>
      </c>
      <c r="B76" s="129">
        <f t="shared" si="5"/>
        <v>63</v>
      </c>
      <c r="C76" s="130">
        <f t="shared" si="6"/>
        <v>3572730.4311501896</v>
      </c>
      <c r="D76" s="131">
        <f t="shared" si="0"/>
        <v>8931.8260778754757</v>
      </c>
      <c r="E76" s="131">
        <f t="shared" si="1"/>
        <v>14658.181719059055</v>
      </c>
      <c r="F76" s="131">
        <f t="shared" si="2"/>
        <v>23590.007796934529</v>
      </c>
      <c r="G76" s="130">
        <f t="shared" si="3"/>
        <v>3558072.2494311305</v>
      </c>
    </row>
    <row r="77" spans="1:7" x14ac:dyDescent="0.25">
      <c r="A77" s="128">
        <f t="shared" si="4"/>
        <v>46508</v>
      </c>
      <c r="B77" s="129">
        <f t="shared" si="5"/>
        <v>64</v>
      </c>
      <c r="C77" s="130">
        <f t="shared" si="6"/>
        <v>3558072.2494311305</v>
      </c>
      <c r="D77" s="131">
        <f t="shared" si="0"/>
        <v>8895.1806235778295</v>
      </c>
      <c r="E77" s="131">
        <f t="shared" si="1"/>
        <v>14694.827173356703</v>
      </c>
      <c r="F77" s="131">
        <f t="shared" si="2"/>
        <v>23590.007796934533</v>
      </c>
      <c r="G77" s="130">
        <f t="shared" si="3"/>
        <v>3543377.4222577736</v>
      </c>
    </row>
    <row r="78" spans="1:7" x14ac:dyDescent="0.25">
      <c r="A78" s="128">
        <f t="shared" si="4"/>
        <v>46539</v>
      </c>
      <c r="B78" s="129">
        <f t="shared" si="5"/>
        <v>65</v>
      </c>
      <c r="C78" s="130">
        <f t="shared" si="6"/>
        <v>3543377.4222577736</v>
      </c>
      <c r="D78" s="131">
        <f t="shared" ref="D78:D141" si="7">IF(B78="","",IPMT($E$10/12,B78,$E$7,-$E$8,$E$9,0))</f>
        <v>8858.4435556444369</v>
      </c>
      <c r="E78" s="131">
        <f t="shared" ref="E78:E141" si="8">IF(B78="","",PPMT($E$10/12,B78,$E$7,-$E$8,$E$9,0))</f>
        <v>14731.564241290092</v>
      </c>
      <c r="F78" s="131">
        <f t="shared" si="2"/>
        <v>23590.007796934529</v>
      </c>
      <c r="G78" s="130">
        <f t="shared" si="3"/>
        <v>3528645.8580164835</v>
      </c>
    </row>
    <row r="79" spans="1:7" x14ac:dyDescent="0.25">
      <c r="A79" s="128">
        <f t="shared" si="4"/>
        <v>46569</v>
      </c>
      <c r="B79" s="129">
        <f t="shared" si="5"/>
        <v>66</v>
      </c>
      <c r="C79" s="130">
        <f t="shared" si="6"/>
        <v>3528645.8580164835</v>
      </c>
      <c r="D79" s="131">
        <f t="shared" si="7"/>
        <v>8821.6146450412125</v>
      </c>
      <c r="E79" s="131">
        <f t="shared" si="8"/>
        <v>14768.39315189332</v>
      </c>
      <c r="F79" s="131">
        <f t="shared" ref="F79:F142" si="9">IF(B79="","",SUM(D79:E79))</f>
        <v>23590.007796934533</v>
      </c>
      <c r="G79" s="130">
        <f t="shared" ref="G79:G142" si="10">IF(B79="","",SUM(C79)-SUM(E79))</f>
        <v>3513877.4648645902</v>
      </c>
    </row>
    <row r="80" spans="1:7" x14ac:dyDescent="0.25">
      <c r="A80" s="128">
        <f t="shared" ref="A80:A143" si="11">IF(B80="","",EDATE(A79,1))</f>
        <v>46600</v>
      </c>
      <c r="B80" s="129">
        <f t="shared" ref="B80:B143" si="12">IF(B79="","",IF(SUM(B79)+1&lt;=$E$7,SUM(B79)+1,""))</f>
        <v>67</v>
      </c>
      <c r="C80" s="130">
        <f t="shared" ref="C80:C143" si="13">IF(B80="","",G79)</f>
        <v>3513877.4648645902</v>
      </c>
      <c r="D80" s="131">
        <f t="shared" si="7"/>
        <v>8784.6936621614786</v>
      </c>
      <c r="E80" s="131">
        <f t="shared" si="8"/>
        <v>14805.314134773054</v>
      </c>
      <c r="F80" s="131">
        <f t="shared" si="9"/>
        <v>23590.007796934533</v>
      </c>
      <c r="G80" s="130">
        <f t="shared" si="10"/>
        <v>3499072.1507298173</v>
      </c>
    </row>
    <row r="81" spans="1:7" x14ac:dyDescent="0.25">
      <c r="A81" s="128">
        <f t="shared" si="11"/>
        <v>46631</v>
      </c>
      <c r="B81" s="129">
        <f t="shared" si="12"/>
        <v>68</v>
      </c>
      <c r="C81" s="130">
        <f t="shared" si="13"/>
        <v>3499072.1507298173</v>
      </c>
      <c r="D81" s="131">
        <f t="shared" si="7"/>
        <v>8747.6803768245463</v>
      </c>
      <c r="E81" s="131">
        <f t="shared" si="8"/>
        <v>14842.327420109985</v>
      </c>
      <c r="F81" s="131">
        <f t="shared" si="9"/>
        <v>23590.007796934529</v>
      </c>
      <c r="G81" s="130">
        <f t="shared" si="10"/>
        <v>3484229.8233097075</v>
      </c>
    </row>
    <row r="82" spans="1:7" x14ac:dyDescent="0.25">
      <c r="A82" s="128">
        <f t="shared" si="11"/>
        <v>46661</v>
      </c>
      <c r="B82" s="129">
        <f t="shared" si="12"/>
        <v>69</v>
      </c>
      <c r="C82" s="130">
        <f t="shared" si="13"/>
        <v>3484229.8233097075</v>
      </c>
      <c r="D82" s="131">
        <f t="shared" si="7"/>
        <v>8710.5745582742711</v>
      </c>
      <c r="E82" s="131">
        <f t="shared" si="8"/>
        <v>14879.43323866026</v>
      </c>
      <c r="F82" s="131">
        <f t="shared" si="9"/>
        <v>23590.007796934529</v>
      </c>
      <c r="G82" s="130">
        <f t="shared" si="10"/>
        <v>3469350.390071047</v>
      </c>
    </row>
    <row r="83" spans="1:7" x14ac:dyDescent="0.25">
      <c r="A83" s="128">
        <f t="shared" si="11"/>
        <v>46692</v>
      </c>
      <c r="B83" s="129">
        <f t="shared" si="12"/>
        <v>70</v>
      </c>
      <c r="C83" s="130">
        <f t="shared" si="13"/>
        <v>3469350.390071047</v>
      </c>
      <c r="D83" s="131">
        <f t="shared" si="7"/>
        <v>8673.3759751776197</v>
      </c>
      <c r="E83" s="131">
        <f t="shared" si="8"/>
        <v>14916.63182175691</v>
      </c>
      <c r="F83" s="131">
        <f t="shared" si="9"/>
        <v>23590.007796934529</v>
      </c>
      <c r="G83" s="130">
        <f t="shared" si="10"/>
        <v>3454433.7582492903</v>
      </c>
    </row>
    <row r="84" spans="1:7" x14ac:dyDescent="0.25">
      <c r="A84" s="128">
        <f t="shared" si="11"/>
        <v>46722</v>
      </c>
      <c r="B84" s="129">
        <f t="shared" si="12"/>
        <v>71</v>
      </c>
      <c r="C84" s="130">
        <f t="shared" si="13"/>
        <v>3454433.7582492903</v>
      </c>
      <c r="D84" s="131">
        <f t="shared" si="7"/>
        <v>8636.0843956232275</v>
      </c>
      <c r="E84" s="131">
        <f t="shared" si="8"/>
        <v>14953.923401311304</v>
      </c>
      <c r="F84" s="131">
        <f t="shared" si="9"/>
        <v>23590.007796934529</v>
      </c>
      <c r="G84" s="130">
        <f t="shared" si="10"/>
        <v>3439479.8348479788</v>
      </c>
    </row>
    <row r="85" spans="1:7" x14ac:dyDescent="0.25">
      <c r="A85" s="128">
        <f t="shared" si="11"/>
        <v>46753</v>
      </c>
      <c r="B85" s="129">
        <f t="shared" si="12"/>
        <v>72</v>
      </c>
      <c r="C85" s="130">
        <f t="shared" si="13"/>
        <v>3439479.8348479788</v>
      </c>
      <c r="D85" s="131">
        <f t="shared" si="7"/>
        <v>8598.6995871199506</v>
      </c>
      <c r="E85" s="131">
        <f t="shared" si="8"/>
        <v>14991.308209814581</v>
      </c>
      <c r="F85" s="131">
        <f t="shared" si="9"/>
        <v>23590.007796934529</v>
      </c>
      <c r="G85" s="130">
        <f t="shared" si="10"/>
        <v>3424488.5266381642</v>
      </c>
    </row>
    <row r="86" spans="1:7" x14ac:dyDescent="0.25">
      <c r="A86" s="128">
        <f t="shared" si="11"/>
        <v>46784</v>
      </c>
      <c r="B86" s="129">
        <f t="shared" si="12"/>
        <v>73</v>
      </c>
      <c r="C86" s="130">
        <f t="shared" si="13"/>
        <v>3424488.5266381642</v>
      </c>
      <c r="D86" s="131">
        <f t="shared" si="7"/>
        <v>8561.2213165954145</v>
      </c>
      <c r="E86" s="131">
        <f t="shared" si="8"/>
        <v>15028.786480339118</v>
      </c>
      <c r="F86" s="131">
        <f t="shared" si="9"/>
        <v>23590.007796934533</v>
      </c>
      <c r="G86" s="130">
        <f t="shared" si="10"/>
        <v>3409459.7401578249</v>
      </c>
    </row>
    <row r="87" spans="1:7" x14ac:dyDescent="0.25">
      <c r="A87" s="128">
        <f t="shared" si="11"/>
        <v>46813</v>
      </c>
      <c r="B87" s="129">
        <f t="shared" si="12"/>
        <v>74</v>
      </c>
      <c r="C87" s="130">
        <f t="shared" si="13"/>
        <v>3409459.7401578249</v>
      </c>
      <c r="D87" s="131">
        <f t="shared" si="7"/>
        <v>8523.6493503945658</v>
      </c>
      <c r="E87" s="131">
        <f t="shared" si="8"/>
        <v>15066.358446539967</v>
      </c>
      <c r="F87" s="131">
        <f t="shared" si="9"/>
        <v>23590.007796934533</v>
      </c>
      <c r="G87" s="130">
        <f t="shared" si="10"/>
        <v>3394393.3817112851</v>
      </c>
    </row>
    <row r="88" spans="1:7" x14ac:dyDescent="0.25">
      <c r="A88" s="128">
        <f t="shared" si="11"/>
        <v>46844</v>
      </c>
      <c r="B88" s="129">
        <f t="shared" si="12"/>
        <v>75</v>
      </c>
      <c r="C88" s="130">
        <f t="shared" si="13"/>
        <v>3394393.3817112851</v>
      </c>
      <c r="D88" s="131">
        <f t="shared" si="7"/>
        <v>8485.9834542782155</v>
      </c>
      <c r="E88" s="131">
        <f t="shared" si="8"/>
        <v>15104.024342656316</v>
      </c>
      <c r="F88" s="131">
        <f t="shared" si="9"/>
        <v>23590.007796934529</v>
      </c>
      <c r="G88" s="130">
        <f t="shared" si="10"/>
        <v>3379289.357368629</v>
      </c>
    </row>
    <row r="89" spans="1:7" x14ac:dyDescent="0.25">
      <c r="A89" s="128">
        <f t="shared" si="11"/>
        <v>46874</v>
      </c>
      <c r="B89" s="129">
        <f t="shared" si="12"/>
        <v>76</v>
      </c>
      <c r="C89" s="130">
        <f t="shared" si="13"/>
        <v>3379289.357368629</v>
      </c>
      <c r="D89" s="131">
        <f t="shared" si="7"/>
        <v>8448.2233934215765</v>
      </c>
      <c r="E89" s="131">
        <f t="shared" si="8"/>
        <v>15141.784403512958</v>
      </c>
      <c r="F89" s="131">
        <f t="shared" si="9"/>
        <v>23590.007796934537</v>
      </c>
      <c r="G89" s="130">
        <f t="shared" si="10"/>
        <v>3364147.5729651158</v>
      </c>
    </row>
    <row r="90" spans="1:7" x14ac:dyDescent="0.25">
      <c r="A90" s="128">
        <f t="shared" si="11"/>
        <v>46905</v>
      </c>
      <c r="B90" s="129">
        <f t="shared" si="12"/>
        <v>77</v>
      </c>
      <c r="C90" s="130">
        <f t="shared" si="13"/>
        <v>3364147.5729651158</v>
      </c>
      <c r="D90" s="131">
        <f t="shared" si="7"/>
        <v>8410.3689324127936</v>
      </c>
      <c r="E90" s="131">
        <f t="shared" si="8"/>
        <v>15179.638864521738</v>
      </c>
      <c r="F90" s="131">
        <f t="shared" si="9"/>
        <v>23590.007796934529</v>
      </c>
      <c r="G90" s="130">
        <f t="shared" si="10"/>
        <v>3348967.9341005939</v>
      </c>
    </row>
    <row r="91" spans="1:7" x14ac:dyDescent="0.25">
      <c r="A91" s="128">
        <f t="shared" si="11"/>
        <v>46935</v>
      </c>
      <c r="B91" s="129">
        <f t="shared" si="12"/>
        <v>78</v>
      </c>
      <c r="C91" s="130">
        <f t="shared" si="13"/>
        <v>3348967.9341005939</v>
      </c>
      <c r="D91" s="131">
        <f t="shared" si="7"/>
        <v>8372.4198352514868</v>
      </c>
      <c r="E91" s="131">
        <f t="shared" si="8"/>
        <v>15217.587961683043</v>
      </c>
      <c r="F91" s="131">
        <f t="shared" si="9"/>
        <v>23590.007796934529</v>
      </c>
      <c r="G91" s="130">
        <f t="shared" si="10"/>
        <v>3333750.3461389109</v>
      </c>
    </row>
    <row r="92" spans="1:7" x14ac:dyDescent="0.25">
      <c r="A92" s="128">
        <f t="shared" si="11"/>
        <v>46966</v>
      </c>
      <c r="B92" s="129">
        <f t="shared" si="12"/>
        <v>79</v>
      </c>
      <c r="C92" s="130">
        <f t="shared" si="13"/>
        <v>3333750.3461389109</v>
      </c>
      <c r="D92" s="131">
        <f t="shared" si="7"/>
        <v>8334.3758653472814</v>
      </c>
      <c r="E92" s="131">
        <f t="shared" si="8"/>
        <v>15255.631931587252</v>
      </c>
      <c r="F92" s="131">
        <f t="shared" si="9"/>
        <v>23590.007796934533</v>
      </c>
      <c r="G92" s="130">
        <f t="shared" si="10"/>
        <v>3318494.7142073237</v>
      </c>
    </row>
    <row r="93" spans="1:7" x14ac:dyDescent="0.25">
      <c r="A93" s="128">
        <f t="shared" si="11"/>
        <v>46997</v>
      </c>
      <c r="B93" s="129">
        <f t="shared" si="12"/>
        <v>80</v>
      </c>
      <c r="C93" s="130">
        <f t="shared" si="13"/>
        <v>3318494.7142073237</v>
      </c>
      <c r="D93" s="131">
        <f t="shared" si="7"/>
        <v>8296.2367855183129</v>
      </c>
      <c r="E93" s="131">
        <f t="shared" si="8"/>
        <v>15293.771011416218</v>
      </c>
      <c r="F93" s="131">
        <f t="shared" si="9"/>
        <v>23590.007796934529</v>
      </c>
      <c r="G93" s="130">
        <f t="shared" si="10"/>
        <v>3303200.9431959074</v>
      </c>
    </row>
    <row r="94" spans="1:7" x14ac:dyDescent="0.25">
      <c r="A94" s="128">
        <f t="shared" si="11"/>
        <v>47027</v>
      </c>
      <c r="B94" s="129">
        <f t="shared" si="12"/>
        <v>81</v>
      </c>
      <c r="C94" s="130">
        <f t="shared" si="13"/>
        <v>3303200.9431959074</v>
      </c>
      <c r="D94" s="131">
        <f t="shared" si="7"/>
        <v>8258.0023579897697</v>
      </c>
      <c r="E94" s="131">
        <f t="shared" si="8"/>
        <v>15332.005438944761</v>
      </c>
      <c r="F94" s="131">
        <f t="shared" si="9"/>
        <v>23590.007796934529</v>
      </c>
      <c r="G94" s="130">
        <f t="shared" si="10"/>
        <v>3287868.9377569626</v>
      </c>
    </row>
    <row r="95" spans="1:7" x14ac:dyDescent="0.25">
      <c r="A95" s="128">
        <f t="shared" si="11"/>
        <v>47058</v>
      </c>
      <c r="B95" s="129">
        <f t="shared" si="12"/>
        <v>82</v>
      </c>
      <c r="C95" s="130">
        <f t="shared" si="13"/>
        <v>3287868.9377569626</v>
      </c>
      <c r="D95" s="131">
        <f t="shared" si="7"/>
        <v>8219.6723443924093</v>
      </c>
      <c r="E95" s="131">
        <f t="shared" si="8"/>
        <v>15370.335452542122</v>
      </c>
      <c r="F95" s="131">
        <f t="shared" si="9"/>
        <v>23590.007796934529</v>
      </c>
      <c r="G95" s="130">
        <f t="shared" si="10"/>
        <v>3272498.6023044204</v>
      </c>
    </row>
    <row r="96" spans="1:7" x14ac:dyDescent="0.25">
      <c r="A96" s="128">
        <f t="shared" si="11"/>
        <v>47088</v>
      </c>
      <c r="B96" s="129">
        <f t="shared" si="12"/>
        <v>83</v>
      </c>
      <c r="C96" s="130">
        <f t="shared" si="13"/>
        <v>3272498.6023044204</v>
      </c>
      <c r="D96" s="131">
        <f t="shared" si="7"/>
        <v>8181.2465057610534</v>
      </c>
      <c r="E96" s="131">
        <f t="shared" si="8"/>
        <v>15408.761291173478</v>
      </c>
      <c r="F96" s="131">
        <f t="shared" si="9"/>
        <v>23590.007796934529</v>
      </c>
      <c r="G96" s="130">
        <f t="shared" si="10"/>
        <v>3257089.8410132471</v>
      </c>
    </row>
    <row r="97" spans="1:7" x14ac:dyDescent="0.25">
      <c r="A97" s="128">
        <f t="shared" si="11"/>
        <v>47119</v>
      </c>
      <c r="B97" s="129">
        <f t="shared" si="12"/>
        <v>84</v>
      </c>
      <c r="C97" s="130">
        <f t="shared" si="13"/>
        <v>3257089.8410132471</v>
      </c>
      <c r="D97" s="131">
        <f t="shared" si="7"/>
        <v>8142.7246025331215</v>
      </c>
      <c r="E97" s="131">
        <f t="shared" si="8"/>
        <v>15447.283194401409</v>
      </c>
      <c r="F97" s="131">
        <f t="shared" si="9"/>
        <v>23590.007796934529</v>
      </c>
      <c r="G97" s="130">
        <f t="shared" si="10"/>
        <v>3241642.5578188458</v>
      </c>
    </row>
    <row r="98" spans="1:7" x14ac:dyDescent="0.25">
      <c r="A98" s="128">
        <f t="shared" si="11"/>
        <v>47150</v>
      </c>
      <c r="B98" s="129">
        <f t="shared" si="12"/>
        <v>85</v>
      </c>
      <c r="C98" s="130">
        <f t="shared" si="13"/>
        <v>3241642.5578188458</v>
      </c>
      <c r="D98" s="131">
        <f t="shared" si="7"/>
        <v>8104.1063945471169</v>
      </c>
      <c r="E98" s="131">
        <f t="shared" si="8"/>
        <v>15485.901402387415</v>
      </c>
      <c r="F98" s="131">
        <f t="shared" si="9"/>
        <v>23590.007796934533</v>
      </c>
      <c r="G98" s="130">
        <f t="shared" si="10"/>
        <v>3226156.6564164585</v>
      </c>
    </row>
    <row r="99" spans="1:7" x14ac:dyDescent="0.25">
      <c r="A99" s="128">
        <f t="shared" si="11"/>
        <v>47178</v>
      </c>
      <c r="B99" s="129">
        <f t="shared" si="12"/>
        <v>86</v>
      </c>
      <c r="C99" s="130">
        <f t="shared" si="13"/>
        <v>3226156.6564164585</v>
      </c>
      <c r="D99" s="131">
        <f t="shared" si="7"/>
        <v>8065.3916410411484</v>
      </c>
      <c r="E99" s="131">
        <f t="shared" si="8"/>
        <v>15524.616155893382</v>
      </c>
      <c r="F99" s="131">
        <f t="shared" si="9"/>
        <v>23590.007796934529</v>
      </c>
      <c r="G99" s="130">
        <f t="shared" si="10"/>
        <v>3210632.040260565</v>
      </c>
    </row>
    <row r="100" spans="1:7" x14ac:dyDescent="0.25">
      <c r="A100" s="128">
        <f t="shared" si="11"/>
        <v>47209</v>
      </c>
      <c r="B100" s="129">
        <f t="shared" si="12"/>
        <v>87</v>
      </c>
      <c r="C100" s="130">
        <f t="shared" si="13"/>
        <v>3210632.040260565</v>
      </c>
      <c r="D100" s="131">
        <f t="shared" si="7"/>
        <v>8026.5801006514148</v>
      </c>
      <c r="E100" s="131">
        <f t="shared" si="8"/>
        <v>15563.427696283115</v>
      </c>
      <c r="F100" s="131">
        <f t="shared" si="9"/>
        <v>23590.007796934529</v>
      </c>
      <c r="G100" s="130">
        <f t="shared" si="10"/>
        <v>3195068.612564282</v>
      </c>
    </row>
    <row r="101" spans="1:7" x14ac:dyDescent="0.25">
      <c r="A101" s="128">
        <f t="shared" si="11"/>
        <v>47239</v>
      </c>
      <c r="B101" s="129">
        <f t="shared" si="12"/>
        <v>88</v>
      </c>
      <c r="C101" s="130">
        <f t="shared" si="13"/>
        <v>3195068.612564282</v>
      </c>
      <c r="D101" s="131">
        <f t="shared" si="7"/>
        <v>7987.6715314107078</v>
      </c>
      <c r="E101" s="131">
        <f t="shared" si="8"/>
        <v>15602.336265523825</v>
      </c>
      <c r="F101" s="131">
        <f t="shared" si="9"/>
        <v>23590.007796934533</v>
      </c>
      <c r="G101" s="130">
        <f t="shared" si="10"/>
        <v>3179466.2762987581</v>
      </c>
    </row>
    <row r="102" spans="1:7" x14ac:dyDescent="0.25">
      <c r="A102" s="128">
        <f t="shared" si="11"/>
        <v>47270</v>
      </c>
      <c r="B102" s="129">
        <f t="shared" si="12"/>
        <v>89</v>
      </c>
      <c r="C102" s="130">
        <f t="shared" si="13"/>
        <v>3179466.2762987581</v>
      </c>
      <c r="D102" s="131">
        <f t="shared" si="7"/>
        <v>7948.6656907468978</v>
      </c>
      <c r="E102" s="131">
        <f t="shared" si="8"/>
        <v>15641.342106187632</v>
      </c>
      <c r="F102" s="131">
        <f t="shared" si="9"/>
        <v>23590.007796934529</v>
      </c>
      <c r="G102" s="130">
        <f t="shared" si="10"/>
        <v>3163824.9341925704</v>
      </c>
    </row>
    <row r="103" spans="1:7" x14ac:dyDescent="0.25">
      <c r="A103" s="128">
        <f t="shared" si="11"/>
        <v>47300</v>
      </c>
      <c r="B103" s="129">
        <f t="shared" si="12"/>
        <v>90</v>
      </c>
      <c r="C103" s="130">
        <f t="shared" si="13"/>
        <v>3163824.9341925704</v>
      </c>
      <c r="D103" s="131">
        <f t="shared" si="7"/>
        <v>7909.5623354814288</v>
      </c>
      <c r="E103" s="131">
        <f t="shared" si="8"/>
        <v>15680.445461453104</v>
      </c>
      <c r="F103" s="131">
        <f t="shared" si="9"/>
        <v>23590.007796934533</v>
      </c>
      <c r="G103" s="130">
        <f t="shared" si="10"/>
        <v>3148144.4887311175</v>
      </c>
    </row>
    <row r="104" spans="1:7" x14ac:dyDescent="0.25">
      <c r="A104" s="128">
        <f t="shared" si="11"/>
        <v>47331</v>
      </c>
      <c r="B104" s="129">
        <f t="shared" si="12"/>
        <v>91</v>
      </c>
      <c r="C104" s="130">
        <f t="shared" si="13"/>
        <v>3148144.4887311175</v>
      </c>
      <c r="D104" s="131">
        <f t="shared" si="7"/>
        <v>7870.3612218277958</v>
      </c>
      <c r="E104" s="131">
        <f t="shared" si="8"/>
        <v>15719.646575106734</v>
      </c>
      <c r="F104" s="131">
        <f t="shared" si="9"/>
        <v>23590.007796934529</v>
      </c>
      <c r="G104" s="130">
        <f t="shared" si="10"/>
        <v>3132424.8421560107</v>
      </c>
    </row>
    <row r="105" spans="1:7" x14ac:dyDescent="0.25">
      <c r="A105" s="128">
        <f t="shared" si="11"/>
        <v>47362</v>
      </c>
      <c r="B105" s="129">
        <f t="shared" si="12"/>
        <v>92</v>
      </c>
      <c r="C105" s="130">
        <f t="shared" si="13"/>
        <v>3132424.8421560107</v>
      </c>
      <c r="D105" s="131">
        <f t="shared" si="7"/>
        <v>7831.0621053900295</v>
      </c>
      <c r="E105" s="131">
        <f t="shared" si="8"/>
        <v>15758.945691544503</v>
      </c>
      <c r="F105" s="131">
        <f t="shared" si="9"/>
        <v>23590.007796934533</v>
      </c>
      <c r="G105" s="130">
        <f t="shared" si="10"/>
        <v>3116665.8964644661</v>
      </c>
    </row>
    <row r="106" spans="1:7" x14ac:dyDescent="0.25">
      <c r="A106" s="128">
        <f t="shared" si="11"/>
        <v>47392</v>
      </c>
      <c r="B106" s="129">
        <f t="shared" si="12"/>
        <v>93</v>
      </c>
      <c r="C106" s="130">
        <f t="shared" si="13"/>
        <v>3116665.8964644661</v>
      </c>
      <c r="D106" s="131">
        <f t="shared" si="7"/>
        <v>7791.6647411611675</v>
      </c>
      <c r="E106" s="131">
        <f t="shared" si="8"/>
        <v>15798.343055773365</v>
      </c>
      <c r="F106" s="131">
        <f t="shared" si="9"/>
        <v>23590.007796934533</v>
      </c>
      <c r="G106" s="130">
        <f t="shared" si="10"/>
        <v>3100867.5534086926</v>
      </c>
    </row>
    <row r="107" spans="1:7" x14ac:dyDescent="0.25">
      <c r="A107" s="128">
        <f t="shared" si="11"/>
        <v>47423</v>
      </c>
      <c r="B107" s="129">
        <f t="shared" si="12"/>
        <v>94</v>
      </c>
      <c r="C107" s="130">
        <f t="shared" si="13"/>
        <v>3100867.5534086926</v>
      </c>
      <c r="D107" s="131">
        <f t="shared" si="7"/>
        <v>7752.1688835217337</v>
      </c>
      <c r="E107" s="131">
        <f t="shared" si="8"/>
        <v>15837.838913412796</v>
      </c>
      <c r="F107" s="131">
        <f t="shared" si="9"/>
        <v>23590.007796934529</v>
      </c>
      <c r="G107" s="130">
        <f t="shared" si="10"/>
        <v>3085029.7144952798</v>
      </c>
    </row>
    <row r="108" spans="1:7" x14ac:dyDescent="0.25">
      <c r="A108" s="128">
        <f t="shared" si="11"/>
        <v>47453</v>
      </c>
      <c r="B108" s="129">
        <f t="shared" si="12"/>
        <v>95</v>
      </c>
      <c r="C108" s="130">
        <f t="shared" si="13"/>
        <v>3085029.7144952798</v>
      </c>
      <c r="D108" s="131">
        <f t="shared" si="7"/>
        <v>7712.5742862382031</v>
      </c>
      <c r="E108" s="131">
        <f t="shared" si="8"/>
        <v>15877.433510696328</v>
      </c>
      <c r="F108" s="131">
        <f t="shared" si="9"/>
        <v>23590.007796934529</v>
      </c>
      <c r="G108" s="130">
        <f t="shared" si="10"/>
        <v>3069152.2809845833</v>
      </c>
    </row>
    <row r="109" spans="1:7" x14ac:dyDescent="0.25">
      <c r="A109" s="128">
        <f t="shared" si="11"/>
        <v>47484</v>
      </c>
      <c r="B109" s="129">
        <f t="shared" si="12"/>
        <v>96</v>
      </c>
      <c r="C109" s="130">
        <f t="shared" si="13"/>
        <v>3069152.2809845833</v>
      </c>
      <c r="D109" s="131">
        <f t="shared" si="7"/>
        <v>7672.8807024614616</v>
      </c>
      <c r="E109" s="131">
        <f t="shared" si="8"/>
        <v>15917.127094473071</v>
      </c>
      <c r="F109" s="131">
        <f t="shared" si="9"/>
        <v>23590.007796934533</v>
      </c>
      <c r="G109" s="130">
        <f t="shared" si="10"/>
        <v>3053235.1538901101</v>
      </c>
    </row>
    <row r="110" spans="1:7" x14ac:dyDescent="0.25">
      <c r="A110" s="128">
        <f t="shared" si="11"/>
        <v>47515</v>
      </c>
      <c r="B110" s="129">
        <f t="shared" si="12"/>
        <v>97</v>
      </c>
      <c r="C110" s="130">
        <f t="shared" si="13"/>
        <v>3053235.1538901101</v>
      </c>
      <c r="D110" s="131">
        <f t="shared" si="7"/>
        <v>7633.0878847252789</v>
      </c>
      <c r="E110" s="131">
        <f t="shared" si="8"/>
        <v>15956.919912209252</v>
      </c>
      <c r="F110" s="131">
        <f t="shared" si="9"/>
        <v>23590.007796934529</v>
      </c>
      <c r="G110" s="130">
        <f t="shared" si="10"/>
        <v>3037278.2339779008</v>
      </c>
    </row>
    <row r="111" spans="1:7" x14ac:dyDescent="0.25">
      <c r="A111" s="128">
        <f t="shared" si="11"/>
        <v>47543</v>
      </c>
      <c r="B111" s="129">
        <f t="shared" si="12"/>
        <v>98</v>
      </c>
      <c r="C111" s="130">
        <f t="shared" si="13"/>
        <v>3037278.2339779008</v>
      </c>
      <c r="D111" s="131">
        <f t="shared" si="7"/>
        <v>7593.1955849447568</v>
      </c>
      <c r="E111" s="131">
        <f t="shared" si="8"/>
        <v>15996.812211989776</v>
      </c>
      <c r="F111" s="131">
        <f t="shared" si="9"/>
        <v>23590.007796934533</v>
      </c>
      <c r="G111" s="130">
        <f t="shared" si="10"/>
        <v>3021281.4217659109</v>
      </c>
    </row>
    <row r="112" spans="1:7" x14ac:dyDescent="0.25">
      <c r="A112" s="128">
        <f t="shared" si="11"/>
        <v>47574</v>
      </c>
      <c r="B112" s="129">
        <f t="shared" si="12"/>
        <v>99</v>
      </c>
      <c r="C112" s="130">
        <f t="shared" si="13"/>
        <v>3021281.4217659109</v>
      </c>
      <c r="D112" s="131">
        <f t="shared" si="7"/>
        <v>7553.2035544147811</v>
      </c>
      <c r="E112" s="131">
        <f t="shared" si="8"/>
        <v>16036.804242519751</v>
      </c>
      <c r="F112" s="131">
        <f t="shared" si="9"/>
        <v>23590.007796934533</v>
      </c>
      <c r="G112" s="130">
        <f t="shared" si="10"/>
        <v>3005244.6175233913</v>
      </c>
    </row>
    <row r="113" spans="1:7" x14ac:dyDescent="0.25">
      <c r="A113" s="128">
        <f t="shared" si="11"/>
        <v>47604</v>
      </c>
      <c r="B113" s="129">
        <f t="shared" si="12"/>
        <v>100</v>
      </c>
      <c r="C113" s="130">
        <f t="shared" si="13"/>
        <v>3005244.6175233913</v>
      </c>
      <c r="D113" s="131">
        <f t="shared" si="7"/>
        <v>7513.1115438084817</v>
      </c>
      <c r="E113" s="131">
        <f t="shared" si="8"/>
        <v>16076.896253126049</v>
      </c>
      <c r="F113" s="131">
        <f t="shared" si="9"/>
        <v>23590.007796934529</v>
      </c>
      <c r="G113" s="130">
        <f t="shared" si="10"/>
        <v>2989167.7212702651</v>
      </c>
    </row>
    <row r="114" spans="1:7" x14ac:dyDescent="0.25">
      <c r="A114" s="128">
        <f t="shared" si="11"/>
        <v>47635</v>
      </c>
      <c r="B114" s="129">
        <f t="shared" si="12"/>
        <v>101</v>
      </c>
      <c r="C114" s="130">
        <f t="shared" si="13"/>
        <v>2989167.7212702651</v>
      </c>
      <c r="D114" s="131">
        <f t="shared" si="7"/>
        <v>7472.9193031756677</v>
      </c>
      <c r="E114" s="131">
        <f t="shared" si="8"/>
        <v>16117.088493758863</v>
      </c>
      <c r="F114" s="131">
        <f t="shared" si="9"/>
        <v>23590.007796934529</v>
      </c>
      <c r="G114" s="130">
        <f t="shared" si="10"/>
        <v>2973050.6327765062</v>
      </c>
    </row>
    <row r="115" spans="1:7" x14ac:dyDescent="0.25">
      <c r="A115" s="128">
        <f t="shared" si="11"/>
        <v>47665</v>
      </c>
      <c r="B115" s="129">
        <f t="shared" si="12"/>
        <v>102</v>
      </c>
      <c r="C115" s="130">
        <f t="shared" si="13"/>
        <v>2973050.6327765062</v>
      </c>
      <c r="D115" s="131">
        <f t="shared" si="7"/>
        <v>7432.6265819412702</v>
      </c>
      <c r="E115" s="131">
        <f t="shared" si="8"/>
        <v>16157.381214993262</v>
      </c>
      <c r="F115" s="131">
        <f t="shared" si="9"/>
        <v>23590.007796934533</v>
      </c>
      <c r="G115" s="130">
        <f t="shared" si="10"/>
        <v>2956893.2515615132</v>
      </c>
    </row>
    <row r="116" spans="1:7" x14ac:dyDescent="0.25">
      <c r="A116" s="128">
        <f t="shared" si="11"/>
        <v>47696</v>
      </c>
      <c r="B116" s="129">
        <f t="shared" si="12"/>
        <v>103</v>
      </c>
      <c r="C116" s="130">
        <f t="shared" si="13"/>
        <v>2956893.2515615132</v>
      </c>
      <c r="D116" s="131">
        <f t="shared" si="7"/>
        <v>7392.2331289037866</v>
      </c>
      <c r="E116" s="131">
        <f t="shared" si="8"/>
        <v>16197.774668030746</v>
      </c>
      <c r="F116" s="131">
        <f t="shared" si="9"/>
        <v>23590.007796934533</v>
      </c>
      <c r="G116" s="130">
        <f t="shared" si="10"/>
        <v>2940695.4768934823</v>
      </c>
    </row>
    <row r="117" spans="1:7" x14ac:dyDescent="0.25">
      <c r="A117" s="128">
        <f t="shared" si="11"/>
        <v>47727</v>
      </c>
      <c r="B117" s="129">
        <f t="shared" si="12"/>
        <v>104</v>
      </c>
      <c r="C117" s="130">
        <f t="shared" si="13"/>
        <v>2940695.4768934823</v>
      </c>
      <c r="D117" s="131">
        <f t="shared" si="7"/>
        <v>7351.73869223371</v>
      </c>
      <c r="E117" s="131">
        <f t="shared" si="8"/>
        <v>16238.269104700823</v>
      </c>
      <c r="F117" s="131">
        <f t="shared" si="9"/>
        <v>23590.007796934533</v>
      </c>
      <c r="G117" s="130">
        <f t="shared" si="10"/>
        <v>2924457.2077887813</v>
      </c>
    </row>
    <row r="118" spans="1:7" x14ac:dyDescent="0.25">
      <c r="A118" s="128">
        <f t="shared" si="11"/>
        <v>47757</v>
      </c>
      <c r="B118" s="129">
        <f t="shared" si="12"/>
        <v>105</v>
      </c>
      <c r="C118" s="130">
        <f t="shared" si="13"/>
        <v>2924457.2077887813</v>
      </c>
      <c r="D118" s="131">
        <f t="shared" si="7"/>
        <v>7311.1430194719578</v>
      </c>
      <c r="E118" s="131">
        <f t="shared" si="8"/>
        <v>16278.864777462573</v>
      </c>
      <c r="F118" s="131">
        <f t="shared" si="9"/>
        <v>23590.007796934529</v>
      </c>
      <c r="G118" s="130">
        <f t="shared" si="10"/>
        <v>2908178.3430113187</v>
      </c>
    </row>
    <row r="119" spans="1:7" x14ac:dyDescent="0.25">
      <c r="A119" s="128">
        <f t="shared" si="11"/>
        <v>47788</v>
      </c>
      <c r="B119" s="129">
        <f t="shared" si="12"/>
        <v>106</v>
      </c>
      <c r="C119" s="130">
        <f t="shared" si="13"/>
        <v>2908178.3430113187</v>
      </c>
      <c r="D119" s="131">
        <f t="shared" si="7"/>
        <v>7270.4458575283015</v>
      </c>
      <c r="E119" s="131">
        <f t="shared" si="8"/>
        <v>16319.561939406231</v>
      </c>
      <c r="F119" s="131">
        <f t="shared" si="9"/>
        <v>23590.007796934533</v>
      </c>
      <c r="G119" s="130">
        <f t="shared" si="10"/>
        <v>2891858.7810719125</v>
      </c>
    </row>
    <row r="120" spans="1:7" x14ac:dyDescent="0.25">
      <c r="A120" s="128">
        <f t="shared" si="11"/>
        <v>47818</v>
      </c>
      <c r="B120" s="129">
        <f t="shared" si="12"/>
        <v>107</v>
      </c>
      <c r="C120" s="130">
        <f t="shared" si="13"/>
        <v>2891858.7810719125</v>
      </c>
      <c r="D120" s="131">
        <f t="shared" si="7"/>
        <v>7229.6469526797864</v>
      </c>
      <c r="E120" s="131">
        <f t="shared" si="8"/>
        <v>16360.360844254745</v>
      </c>
      <c r="F120" s="131">
        <f t="shared" si="9"/>
        <v>23590.007796934529</v>
      </c>
      <c r="G120" s="130">
        <f t="shared" si="10"/>
        <v>2875498.4202276575</v>
      </c>
    </row>
    <row r="121" spans="1:7" x14ac:dyDescent="0.25">
      <c r="A121" s="128">
        <f t="shared" si="11"/>
        <v>47849</v>
      </c>
      <c r="B121" s="129">
        <f t="shared" si="12"/>
        <v>108</v>
      </c>
      <c r="C121" s="130">
        <f t="shared" si="13"/>
        <v>2875498.4202276575</v>
      </c>
      <c r="D121" s="131">
        <f t="shared" si="7"/>
        <v>7188.7460505691488</v>
      </c>
      <c r="E121" s="131">
        <f t="shared" si="8"/>
        <v>16401.261746365381</v>
      </c>
      <c r="F121" s="131">
        <f t="shared" si="9"/>
        <v>23590.007796934529</v>
      </c>
      <c r="G121" s="130">
        <f t="shared" si="10"/>
        <v>2859097.158481292</v>
      </c>
    </row>
    <row r="122" spans="1:7" x14ac:dyDescent="0.25">
      <c r="A122" s="128">
        <f t="shared" si="11"/>
        <v>47880</v>
      </c>
      <c r="B122" s="129">
        <f t="shared" si="12"/>
        <v>109</v>
      </c>
      <c r="C122" s="130">
        <f t="shared" si="13"/>
        <v>2859097.158481292</v>
      </c>
      <c r="D122" s="131">
        <f t="shared" si="7"/>
        <v>7147.7428962032345</v>
      </c>
      <c r="E122" s="131">
        <f t="shared" si="8"/>
        <v>16442.264900731294</v>
      </c>
      <c r="F122" s="131">
        <f t="shared" si="9"/>
        <v>23590.007796934529</v>
      </c>
      <c r="G122" s="130">
        <f t="shared" si="10"/>
        <v>2842654.8935805606</v>
      </c>
    </row>
    <row r="123" spans="1:7" x14ac:dyDescent="0.25">
      <c r="A123" s="128">
        <f t="shared" si="11"/>
        <v>47908</v>
      </c>
      <c r="B123" s="129">
        <f t="shared" si="12"/>
        <v>110</v>
      </c>
      <c r="C123" s="130">
        <f t="shared" si="13"/>
        <v>2842654.8935805606</v>
      </c>
      <c r="D123" s="131">
        <f t="shared" si="7"/>
        <v>7106.6372339514073</v>
      </c>
      <c r="E123" s="131">
        <f t="shared" si="8"/>
        <v>16483.370562983124</v>
      </c>
      <c r="F123" s="131">
        <f t="shared" si="9"/>
        <v>23590.007796934529</v>
      </c>
      <c r="G123" s="130">
        <f t="shared" si="10"/>
        <v>2826171.5230175774</v>
      </c>
    </row>
    <row r="124" spans="1:7" x14ac:dyDescent="0.25">
      <c r="A124" s="128">
        <f t="shared" si="11"/>
        <v>47939</v>
      </c>
      <c r="B124" s="129">
        <f t="shared" si="12"/>
        <v>111</v>
      </c>
      <c r="C124" s="130">
        <f t="shared" si="13"/>
        <v>2826171.5230175774</v>
      </c>
      <c r="D124" s="131">
        <f t="shared" si="7"/>
        <v>7065.428807543949</v>
      </c>
      <c r="E124" s="131">
        <f t="shared" si="8"/>
        <v>16524.578989390578</v>
      </c>
      <c r="F124" s="131">
        <f t="shared" si="9"/>
        <v>23590.007796934529</v>
      </c>
      <c r="G124" s="130">
        <f t="shared" si="10"/>
        <v>2809646.9440281866</v>
      </c>
    </row>
    <row r="125" spans="1:7" x14ac:dyDescent="0.25">
      <c r="A125" s="128">
        <f t="shared" si="11"/>
        <v>47969</v>
      </c>
      <c r="B125" s="129">
        <f t="shared" si="12"/>
        <v>112</v>
      </c>
      <c r="C125" s="130">
        <f t="shared" si="13"/>
        <v>2809646.9440281866</v>
      </c>
      <c r="D125" s="131">
        <f t="shared" si="7"/>
        <v>7024.1173600704724</v>
      </c>
      <c r="E125" s="131">
        <f t="shared" si="8"/>
        <v>16565.890436864058</v>
      </c>
      <c r="F125" s="131">
        <f t="shared" si="9"/>
        <v>23590.007796934529</v>
      </c>
      <c r="G125" s="130">
        <f t="shared" si="10"/>
        <v>2793081.0535913226</v>
      </c>
    </row>
    <row r="126" spans="1:7" x14ac:dyDescent="0.25">
      <c r="A126" s="128">
        <f t="shared" si="11"/>
        <v>48000</v>
      </c>
      <c r="B126" s="129">
        <f t="shared" si="12"/>
        <v>113</v>
      </c>
      <c r="C126" s="130">
        <f t="shared" si="13"/>
        <v>2793081.0535913226</v>
      </c>
      <c r="D126" s="131">
        <f t="shared" si="7"/>
        <v>6982.7026339783133</v>
      </c>
      <c r="E126" s="131">
        <f t="shared" si="8"/>
        <v>16607.305162956218</v>
      </c>
      <c r="F126" s="131">
        <f t="shared" si="9"/>
        <v>23590.007796934529</v>
      </c>
      <c r="G126" s="130">
        <f t="shared" si="10"/>
        <v>2776473.7484283666</v>
      </c>
    </row>
    <row r="127" spans="1:7" x14ac:dyDescent="0.25">
      <c r="A127" s="128">
        <f t="shared" si="11"/>
        <v>48030</v>
      </c>
      <c r="B127" s="129">
        <f t="shared" si="12"/>
        <v>114</v>
      </c>
      <c r="C127" s="130">
        <f t="shared" si="13"/>
        <v>2776473.7484283666</v>
      </c>
      <c r="D127" s="131">
        <f t="shared" si="7"/>
        <v>6941.1843710709227</v>
      </c>
      <c r="E127" s="131">
        <f t="shared" si="8"/>
        <v>16648.823425863608</v>
      </c>
      <c r="F127" s="131">
        <f t="shared" si="9"/>
        <v>23590.007796934529</v>
      </c>
      <c r="G127" s="130">
        <f t="shared" si="10"/>
        <v>2759824.9250025032</v>
      </c>
    </row>
    <row r="128" spans="1:7" x14ac:dyDescent="0.25">
      <c r="A128" s="128">
        <f t="shared" si="11"/>
        <v>48061</v>
      </c>
      <c r="B128" s="129">
        <f t="shared" si="12"/>
        <v>115</v>
      </c>
      <c r="C128" s="130">
        <f t="shared" si="13"/>
        <v>2759824.9250025032</v>
      </c>
      <c r="D128" s="131">
        <f t="shared" si="7"/>
        <v>6899.5623125062639</v>
      </c>
      <c r="E128" s="131">
        <f t="shared" si="8"/>
        <v>16690.44548442827</v>
      </c>
      <c r="F128" s="131">
        <f t="shared" si="9"/>
        <v>23590.007796934533</v>
      </c>
      <c r="G128" s="130">
        <f t="shared" si="10"/>
        <v>2743134.479518075</v>
      </c>
    </row>
    <row r="129" spans="1:7" x14ac:dyDescent="0.25">
      <c r="A129" s="128">
        <f t="shared" si="11"/>
        <v>48092</v>
      </c>
      <c r="B129" s="129">
        <f t="shared" si="12"/>
        <v>116</v>
      </c>
      <c r="C129" s="130">
        <f t="shared" si="13"/>
        <v>2743134.479518075</v>
      </c>
      <c r="D129" s="131">
        <f t="shared" si="7"/>
        <v>6857.8361987951939</v>
      </c>
      <c r="E129" s="131">
        <f t="shared" si="8"/>
        <v>16732.171598139339</v>
      </c>
      <c r="F129" s="131">
        <f t="shared" si="9"/>
        <v>23590.007796934533</v>
      </c>
      <c r="G129" s="130">
        <f t="shared" si="10"/>
        <v>2726402.3079199358</v>
      </c>
    </row>
    <row r="130" spans="1:7" x14ac:dyDescent="0.25">
      <c r="A130" s="128">
        <f t="shared" si="11"/>
        <v>48122</v>
      </c>
      <c r="B130" s="129">
        <f t="shared" si="12"/>
        <v>117</v>
      </c>
      <c r="C130" s="130">
        <f t="shared" si="13"/>
        <v>2726402.3079199358</v>
      </c>
      <c r="D130" s="131">
        <f t="shared" si="7"/>
        <v>6816.0057697998445</v>
      </c>
      <c r="E130" s="131">
        <f t="shared" si="8"/>
        <v>16774.002027134688</v>
      </c>
      <c r="F130" s="131">
        <f t="shared" si="9"/>
        <v>23590.007796934533</v>
      </c>
      <c r="G130" s="130">
        <f t="shared" si="10"/>
        <v>2709628.3058928009</v>
      </c>
    </row>
    <row r="131" spans="1:7" x14ac:dyDescent="0.25">
      <c r="A131" s="128">
        <f t="shared" si="11"/>
        <v>48153</v>
      </c>
      <c r="B131" s="129">
        <f t="shared" si="12"/>
        <v>118</v>
      </c>
      <c r="C131" s="130">
        <f t="shared" si="13"/>
        <v>2709628.3058928009</v>
      </c>
      <c r="D131" s="131">
        <f t="shared" si="7"/>
        <v>6774.0707647320069</v>
      </c>
      <c r="E131" s="131">
        <f t="shared" si="8"/>
        <v>16815.937032202524</v>
      </c>
      <c r="F131" s="131">
        <f t="shared" si="9"/>
        <v>23590.007796934529</v>
      </c>
      <c r="G131" s="130">
        <f t="shared" si="10"/>
        <v>2692812.3688605982</v>
      </c>
    </row>
    <row r="132" spans="1:7" x14ac:dyDescent="0.25">
      <c r="A132" s="128">
        <f t="shared" si="11"/>
        <v>48183</v>
      </c>
      <c r="B132" s="129">
        <f t="shared" si="12"/>
        <v>119</v>
      </c>
      <c r="C132" s="130">
        <f t="shared" si="13"/>
        <v>2692812.3688605982</v>
      </c>
      <c r="D132" s="131">
        <f t="shared" si="7"/>
        <v>6732.0309221515017</v>
      </c>
      <c r="E132" s="131">
        <f t="shared" si="8"/>
        <v>16857.976874783031</v>
      </c>
      <c r="F132" s="131">
        <f t="shared" si="9"/>
        <v>23590.007796934533</v>
      </c>
      <c r="G132" s="130">
        <f t="shared" si="10"/>
        <v>2675954.391985815</v>
      </c>
    </row>
    <row r="133" spans="1:7" x14ac:dyDescent="0.25">
      <c r="A133" s="128">
        <f t="shared" si="11"/>
        <v>48214</v>
      </c>
      <c r="B133" s="129">
        <f t="shared" si="12"/>
        <v>120</v>
      </c>
      <c r="C133" s="130">
        <f t="shared" si="13"/>
        <v>2675954.391985815</v>
      </c>
      <c r="D133" s="131">
        <f t="shared" si="7"/>
        <v>6689.8859799645434</v>
      </c>
      <c r="E133" s="131">
        <f t="shared" si="8"/>
        <v>16900.121816969986</v>
      </c>
      <c r="F133" s="131">
        <f t="shared" si="9"/>
        <v>23590.007796934529</v>
      </c>
      <c r="G133" s="130">
        <f t="shared" si="10"/>
        <v>2659054.2701688451</v>
      </c>
    </row>
    <row r="134" spans="1:7" x14ac:dyDescent="0.25">
      <c r="A134" s="128">
        <f t="shared" si="11"/>
        <v>48245</v>
      </c>
      <c r="B134" s="129">
        <f t="shared" si="12"/>
        <v>121</v>
      </c>
      <c r="C134" s="130">
        <f t="shared" si="13"/>
        <v>2659054.2701688451</v>
      </c>
      <c r="D134" s="131">
        <f t="shared" si="7"/>
        <v>6647.6356754221188</v>
      </c>
      <c r="E134" s="131">
        <f t="shared" si="8"/>
        <v>16942.372121512413</v>
      </c>
      <c r="F134" s="131">
        <f t="shared" si="9"/>
        <v>23590.007796934533</v>
      </c>
      <c r="G134" s="130">
        <f t="shared" si="10"/>
        <v>2642111.8980473327</v>
      </c>
    </row>
    <row r="135" spans="1:7" x14ac:dyDescent="0.25">
      <c r="A135" s="128">
        <f t="shared" si="11"/>
        <v>48274</v>
      </c>
      <c r="B135" s="129">
        <f t="shared" si="12"/>
        <v>122</v>
      </c>
      <c r="C135" s="130">
        <f t="shared" si="13"/>
        <v>2642111.8980473327</v>
      </c>
      <c r="D135" s="131">
        <f t="shared" si="7"/>
        <v>6605.2797451183378</v>
      </c>
      <c r="E135" s="131">
        <f t="shared" si="8"/>
        <v>16984.728051816193</v>
      </c>
      <c r="F135" s="131">
        <f t="shared" si="9"/>
        <v>23590.007796934529</v>
      </c>
      <c r="G135" s="130">
        <f t="shared" si="10"/>
        <v>2625127.1699955165</v>
      </c>
    </row>
    <row r="136" spans="1:7" x14ac:dyDescent="0.25">
      <c r="A136" s="128">
        <f t="shared" si="11"/>
        <v>48305</v>
      </c>
      <c r="B136" s="129">
        <f t="shared" si="12"/>
        <v>123</v>
      </c>
      <c r="C136" s="130">
        <f t="shared" si="13"/>
        <v>2625127.1699955165</v>
      </c>
      <c r="D136" s="131">
        <f t="shared" si="7"/>
        <v>6562.817924988798</v>
      </c>
      <c r="E136" s="131">
        <f t="shared" si="8"/>
        <v>17027.189871945735</v>
      </c>
      <c r="F136" s="131">
        <f t="shared" si="9"/>
        <v>23590.007796934533</v>
      </c>
      <c r="G136" s="130">
        <f t="shared" si="10"/>
        <v>2608099.9801235707</v>
      </c>
    </row>
    <row r="137" spans="1:7" x14ac:dyDescent="0.25">
      <c r="A137" s="128">
        <f t="shared" si="11"/>
        <v>48335</v>
      </c>
      <c r="B137" s="129">
        <f t="shared" si="12"/>
        <v>124</v>
      </c>
      <c r="C137" s="130">
        <f t="shared" si="13"/>
        <v>2608099.9801235707</v>
      </c>
      <c r="D137" s="131">
        <f t="shared" si="7"/>
        <v>6520.249950308933</v>
      </c>
      <c r="E137" s="131">
        <f t="shared" si="8"/>
        <v>17069.757846625598</v>
      </c>
      <c r="F137" s="131">
        <f t="shared" si="9"/>
        <v>23590.007796934529</v>
      </c>
      <c r="G137" s="130">
        <f t="shared" si="10"/>
        <v>2591030.2222769451</v>
      </c>
    </row>
    <row r="138" spans="1:7" x14ac:dyDescent="0.25">
      <c r="A138" s="128">
        <f t="shared" si="11"/>
        <v>48366</v>
      </c>
      <c r="B138" s="129">
        <f t="shared" si="12"/>
        <v>125</v>
      </c>
      <c r="C138" s="130">
        <f t="shared" si="13"/>
        <v>2591030.2222769451</v>
      </c>
      <c r="D138" s="131">
        <f t="shared" si="7"/>
        <v>6477.5755556923687</v>
      </c>
      <c r="E138" s="131">
        <f t="shared" si="8"/>
        <v>17112.432241242164</v>
      </c>
      <c r="F138" s="131">
        <f t="shared" si="9"/>
        <v>23590.007796934533</v>
      </c>
      <c r="G138" s="130">
        <f t="shared" si="10"/>
        <v>2573917.7900357028</v>
      </c>
    </row>
    <row r="139" spans="1:7" x14ac:dyDescent="0.25">
      <c r="A139" s="128">
        <f t="shared" si="11"/>
        <v>48396</v>
      </c>
      <c r="B139" s="129">
        <f t="shared" si="12"/>
        <v>126</v>
      </c>
      <c r="C139" s="130">
        <f t="shared" si="13"/>
        <v>2573917.7900357028</v>
      </c>
      <c r="D139" s="131">
        <f t="shared" si="7"/>
        <v>6434.7944750892639</v>
      </c>
      <c r="E139" s="131">
        <f t="shared" si="8"/>
        <v>17155.213321845269</v>
      </c>
      <c r="F139" s="131">
        <f t="shared" si="9"/>
        <v>23590.007796934533</v>
      </c>
      <c r="G139" s="130">
        <f t="shared" si="10"/>
        <v>2556762.5767138577</v>
      </c>
    </row>
    <row r="140" spans="1:7" x14ac:dyDescent="0.25">
      <c r="A140" s="128">
        <f t="shared" si="11"/>
        <v>48427</v>
      </c>
      <c r="B140" s="129">
        <f t="shared" si="12"/>
        <v>127</v>
      </c>
      <c r="C140" s="130">
        <f t="shared" si="13"/>
        <v>2556762.5767138577</v>
      </c>
      <c r="D140" s="131">
        <f t="shared" si="7"/>
        <v>6391.9064417846503</v>
      </c>
      <c r="E140" s="131">
        <f t="shared" si="8"/>
        <v>17198.10135514988</v>
      </c>
      <c r="F140" s="131">
        <f t="shared" si="9"/>
        <v>23590.007796934529</v>
      </c>
      <c r="G140" s="130">
        <f t="shared" si="10"/>
        <v>2539564.4753587078</v>
      </c>
    </row>
    <row r="141" spans="1:7" x14ac:dyDescent="0.25">
      <c r="A141" s="128">
        <f t="shared" si="11"/>
        <v>48458</v>
      </c>
      <c r="B141" s="129">
        <f t="shared" si="12"/>
        <v>128</v>
      </c>
      <c r="C141" s="130">
        <f t="shared" si="13"/>
        <v>2539564.4753587078</v>
      </c>
      <c r="D141" s="131">
        <f t="shared" si="7"/>
        <v>6348.9111883967753</v>
      </c>
      <c r="E141" s="131">
        <f t="shared" si="8"/>
        <v>17241.096608537755</v>
      </c>
      <c r="F141" s="131">
        <f t="shared" si="9"/>
        <v>23590.007796934529</v>
      </c>
      <c r="G141" s="130">
        <f t="shared" si="10"/>
        <v>2522323.3787501701</v>
      </c>
    </row>
    <row r="142" spans="1:7" x14ac:dyDescent="0.25">
      <c r="A142" s="128">
        <f t="shared" si="11"/>
        <v>48488</v>
      </c>
      <c r="B142" s="129">
        <f t="shared" si="12"/>
        <v>129</v>
      </c>
      <c r="C142" s="130">
        <f t="shared" si="13"/>
        <v>2522323.3787501701</v>
      </c>
      <c r="D142" s="131">
        <f t="shared" ref="D142:D205" si="14">IF(B142="","",IPMT($E$10/12,B142,$E$7,-$E$8,$E$9,0))</f>
        <v>6305.8084468754323</v>
      </c>
      <c r="E142" s="131">
        <f t="shared" ref="E142:E205" si="15">IF(B142="","",PPMT($E$10/12,B142,$E$7,-$E$8,$E$9,0))</f>
        <v>17284.199350059102</v>
      </c>
      <c r="F142" s="131">
        <f t="shared" si="9"/>
        <v>23590.007796934533</v>
      </c>
      <c r="G142" s="130">
        <f t="shared" si="10"/>
        <v>2505039.1794001111</v>
      </c>
    </row>
    <row r="143" spans="1:7" x14ac:dyDescent="0.25">
      <c r="A143" s="128">
        <f t="shared" si="11"/>
        <v>48519</v>
      </c>
      <c r="B143" s="129">
        <f t="shared" si="12"/>
        <v>130</v>
      </c>
      <c r="C143" s="130">
        <f t="shared" si="13"/>
        <v>2505039.1794001111</v>
      </c>
      <c r="D143" s="131">
        <f t="shared" si="14"/>
        <v>6262.5979485002845</v>
      </c>
      <c r="E143" s="131">
        <f t="shared" si="15"/>
        <v>17327.409848434247</v>
      </c>
      <c r="F143" s="131">
        <f t="shared" ref="F143:F206" si="16">IF(B143="","",SUM(D143:E143))</f>
        <v>23590.007796934529</v>
      </c>
      <c r="G143" s="130">
        <f t="shared" ref="G143:G206" si="17">IF(B143="","",SUM(C143)-SUM(E143))</f>
        <v>2487711.7695516767</v>
      </c>
    </row>
    <row r="144" spans="1:7" x14ac:dyDescent="0.25">
      <c r="A144" s="128">
        <f t="shared" ref="A144:A207" si="18">IF(B144="","",EDATE(A143,1))</f>
        <v>48549</v>
      </c>
      <c r="B144" s="129">
        <f t="shared" ref="B144:B207" si="19">IF(B143="","",IF(SUM(B143)+1&lt;=$E$7,SUM(B143)+1,""))</f>
        <v>131</v>
      </c>
      <c r="C144" s="130">
        <f t="shared" ref="C144:C207" si="20">IF(B144="","",G143)</f>
        <v>2487711.7695516767</v>
      </c>
      <c r="D144" s="131">
        <f t="shared" si="14"/>
        <v>6219.2794238791976</v>
      </c>
      <c r="E144" s="131">
        <f t="shared" si="15"/>
        <v>17370.728373055335</v>
      </c>
      <c r="F144" s="131">
        <f t="shared" si="16"/>
        <v>23590.007796934533</v>
      </c>
      <c r="G144" s="130">
        <f t="shared" si="17"/>
        <v>2470341.0411786214</v>
      </c>
    </row>
    <row r="145" spans="1:7" x14ac:dyDescent="0.25">
      <c r="A145" s="128">
        <f t="shared" si="18"/>
        <v>48580</v>
      </c>
      <c r="B145" s="129">
        <f t="shared" si="19"/>
        <v>132</v>
      </c>
      <c r="C145" s="130">
        <f t="shared" si="20"/>
        <v>2470341.0411786214</v>
      </c>
      <c r="D145" s="131">
        <f t="shared" si="14"/>
        <v>6175.8526029465593</v>
      </c>
      <c r="E145" s="131">
        <f t="shared" si="15"/>
        <v>17414.155193987972</v>
      </c>
      <c r="F145" s="131">
        <f t="shared" si="16"/>
        <v>23590.007796934529</v>
      </c>
      <c r="G145" s="130">
        <f t="shared" si="17"/>
        <v>2452926.8859846336</v>
      </c>
    </row>
    <row r="146" spans="1:7" x14ac:dyDescent="0.25">
      <c r="A146" s="128">
        <f t="shared" si="18"/>
        <v>48611</v>
      </c>
      <c r="B146" s="129">
        <f t="shared" si="19"/>
        <v>133</v>
      </c>
      <c r="C146" s="130">
        <f t="shared" si="20"/>
        <v>2452926.8859846336</v>
      </c>
      <c r="D146" s="131">
        <f t="shared" si="14"/>
        <v>6132.3172149615903</v>
      </c>
      <c r="E146" s="131">
        <f t="shared" si="15"/>
        <v>17457.69058197294</v>
      </c>
      <c r="F146" s="131">
        <f t="shared" si="16"/>
        <v>23590.007796934529</v>
      </c>
      <c r="G146" s="130">
        <f t="shared" si="17"/>
        <v>2435469.1954026609</v>
      </c>
    </row>
    <row r="147" spans="1:7" x14ac:dyDescent="0.25">
      <c r="A147" s="128">
        <f t="shared" si="18"/>
        <v>48639</v>
      </c>
      <c r="B147" s="129">
        <f t="shared" si="19"/>
        <v>134</v>
      </c>
      <c r="C147" s="130">
        <f t="shared" si="20"/>
        <v>2435469.1954026609</v>
      </c>
      <c r="D147" s="131">
        <f t="shared" si="14"/>
        <v>6088.672988506657</v>
      </c>
      <c r="E147" s="131">
        <f t="shared" si="15"/>
        <v>17501.334808427873</v>
      </c>
      <c r="F147" s="131">
        <f t="shared" si="16"/>
        <v>23590.007796934529</v>
      </c>
      <c r="G147" s="130">
        <f t="shared" si="17"/>
        <v>2417967.860594233</v>
      </c>
    </row>
    <row r="148" spans="1:7" x14ac:dyDescent="0.25">
      <c r="A148" s="128">
        <f t="shared" si="18"/>
        <v>48670</v>
      </c>
      <c r="B148" s="129">
        <f t="shared" si="19"/>
        <v>135</v>
      </c>
      <c r="C148" s="130">
        <f t="shared" si="20"/>
        <v>2417967.860594233</v>
      </c>
      <c r="D148" s="131">
        <f t="shared" si="14"/>
        <v>6044.9196514855876</v>
      </c>
      <c r="E148" s="131">
        <f t="shared" si="15"/>
        <v>17545.088145448943</v>
      </c>
      <c r="F148" s="131">
        <f t="shared" si="16"/>
        <v>23590.007796934529</v>
      </c>
      <c r="G148" s="130">
        <f t="shared" si="17"/>
        <v>2400422.7724487842</v>
      </c>
    </row>
    <row r="149" spans="1:7" x14ac:dyDescent="0.25">
      <c r="A149" s="128">
        <f t="shared" si="18"/>
        <v>48700</v>
      </c>
      <c r="B149" s="129">
        <f t="shared" si="19"/>
        <v>136</v>
      </c>
      <c r="C149" s="130">
        <f t="shared" si="20"/>
        <v>2400422.7724487842</v>
      </c>
      <c r="D149" s="131">
        <f t="shared" si="14"/>
        <v>6001.056931121966</v>
      </c>
      <c r="E149" s="131">
        <f t="shared" si="15"/>
        <v>17588.950865812567</v>
      </c>
      <c r="F149" s="131">
        <f t="shared" si="16"/>
        <v>23590.007796934533</v>
      </c>
      <c r="G149" s="130">
        <f t="shared" si="17"/>
        <v>2382833.8215829716</v>
      </c>
    </row>
    <row r="150" spans="1:7" x14ac:dyDescent="0.25">
      <c r="A150" s="128">
        <f t="shared" si="18"/>
        <v>48731</v>
      </c>
      <c r="B150" s="129">
        <f t="shared" si="19"/>
        <v>137</v>
      </c>
      <c r="C150" s="130">
        <f t="shared" si="20"/>
        <v>2382833.8215829716</v>
      </c>
      <c r="D150" s="131">
        <f t="shared" si="14"/>
        <v>5957.0845539574329</v>
      </c>
      <c r="E150" s="131">
        <f t="shared" si="15"/>
        <v>17632.923242977096</v>
      </c>
      <c r="F150" s="131">
        <f t="shared" si="16"/>
        <v>23590.007796934529</v>
      </c>
      <c r="G150" s="130">
        <f t="shared" si="17"/>
        <v>2365200.8983399947</v>
      </c>
    </row>
    <row r="151" spans="1:7" x14ac:dyDescent="0.25">
      <c r="A151" s="128">
        <f t="shared" si="18"/>
        <v>48761</v>
      </c>
      <c r="B151" s="129">
        <f t="shared" si="19"/>
        <v>138</v>
      </c>
      <c r="C151" s="130">
        <f t="shared" si="20"/>
        <v>2365200.8983399947</v>
      </c>
      <c r="D151" s="131">
        <f t="shared" si="14"/>
        <v>5913.0022458499916</v>
      </c>
      <c r="E151" s="131">
        <f t="shared" si="15"/>
        <v>17677.005551084541</v>
      </c>
      <c r="F151" s="131">
        <f t="shared" si="16"/>
        <v>23590.007796934533</v>
      </c>
      <c r="G151" s="130">
        <f t="shared" si="17"/>
        <v>2347523.8927889103</v>
      </c>
    </row>
    <row r="152" spans="1:7" x14ac:dyDescent="0.25">
      <c r="A152" s="128">
        <f t="shared" si="18"/>
        <v>48792</v>
      </c>
      <c r="B152" s="129">
        <f t="shared" si="19"/>
        <v>139</v>
      </c>
      <c r="C152" s="130">
        <f t="shared" si="20"/>
        <v>2347523.8927889103</v>
      </c>
      <c r="D152" s="131">
        <f t="shared" si="14"/>
        <v>5868.8097319722792</v>
      </c>
      <c r="E152" s="131">
        <f t="shared" si="15"/>
        <v>17721.198064962253</v>
      </c>
      <c r="F152" s="131">
        <f t="shared" si="16"/>
        <v>23590.007796934533</v>
      </c>
      <c r="G152" s="130">
        <f t="shared" si="17"/>
        <v>2329802.6947239479</v>
      </c>
    </row>
    <row r="153" spans="1:7" x14ac:dyDescent="0.25">
      <c r="A153" s="128">
        <f t="shared" si="18"/>
        <v>48823</v>
      </c>
      <c r="B153" s="129">
        <f t="shared" si="19"/>
        <v>140</v>
      </c>
      <c r="C153" s="130">
        <f t="shared" si="20"/>
        <v>2329802.6947239479</v>
      </c>
      <c r="D153" s="131">
        <f t="shared" si="14"/>
        <v>5824.5067368098735</v>
      </c>
      <c r="E153" s="131">
        <f t="shared" si="15"/>
        <v>17765.501060124658</v>
      </c>
      <c r="F153" s="131">
        <f t="shared" si="16"/>
        <v>23590.007796934529</v>
      </c>
      <c r="G153" s="130">
        <f t="shared" si="17"/>
        <v>2312037.1936638234</v>
      </c>
    </row>
    <row r="154" spans="1:7" x14ac:dyDescent="0.25">
      <c r="A154" s="128">
        <f t="shared" si="18"/>
        <v>48853</v>
      </c>
      <c r="B154" s="129">
        <f t="shared" si="19"/>
        <v>141</v>
      </c>
      <c r="C154" s="130">
        <f t="shared" si="20"/>
        <v>2312037.1936638234</v>
      </c>
      <c r="D154" s="131">
        <f t="shared" si="14"/>
        <v>5780.0929841595625</v>
      </c>
      <c r="E154" s="131">
        <f t="shared" si="15"/>
        <v>17809.914812774969</v>
      </c>
      <c r="F154" s="131">
        <f t="shared" si="16"/>
        <v>23590.007796934529</v>
      </c>
      <c r="G154" s="130">
        <f t="shared" si="17"/>
        <v>2294227.2788510486</v>
      </c>
    </row>
    <row r="155" spans="1:7" x14ac:dyDescent="0.25">
      <c r="A155" s="128">
        <f t="shared" si="18"/>
        <v>48884</v>
      </c>
      <c r="B155" s="129">
        <f t="shared" si="19"/>
        <v>142</v>
      </c>
      <c r="C155" s="130">
        <f t="shared" si="20"/>
        <v>2294227.2788510486</v>
      </c>
      <c r="D155" s="131">
        <f t="shared" si="14"/>
        <v>5735.5681971276254</v>
      </c>
      <c r="E155" s="131">
        <f t="shared" si="15"/>
        <v>17854.439599806905</v>
      </c>
      <c r="F155" s="131">
        <f t="shared" si="16"/>
        <v>23590.007796934529</v>
      </c>
      <c r="G155" s="130">
        <f t="shared" si="17"/>
        <v>2276372.8392512416</v>
      </c>
    </row>
    <row r="156" spans="1:7" x14ac:dyDescent="0.25">
      <c r="A156" s="128">
        <f t="shared" si="18"/>
        <v>48914</v>
      </c>
      <c r="B156" s="129">
        <f t="shared" si="19"/>
        <v>143</v>
      </c>
      <c r="C156" s="130">
        <f t="shared" si="20"/>
        <v>2276372.8392512416</v>
      </c>
      <c r="D156" s="131">
        <f t="shared" si="14"/>
        <v>5690.932098128108</v>
      </c>
      <c r="E156" s="131">
        <f t="shared" si="15"/>
        <v>17899.075698806424</v>
      </c>
      <c r="F156" s="131">
        <f t="shared" si="16"/>
        <v>23590.007796934533</v>
      </c>
      <c r="G156" s="130">
        <f t="shared" si="17"/>
        <v>2258473.7635524352</v>
      </c>
    </row>
    <row r="157" spans="1:7" x14ac:dyDescent="0.25">
      <c r="A157" s="128">
        <f t="shared" si="18"/>
        <v>48945</v>
      </c>
      <c r="B157" s="129">
        <f t="shared" si="19"/>
        <v>144</v>
      </c>
      <c r="C157" s="130">
        <f t="shared" si="20"/>
        <v>2258473.7635524352</v>
      </c>
      <c r="D157" s="131">
        <f t="shared" si="14"/>
        <v>5646.1844088810913</v>
      </c>
      <c r="E157" s="131">
        <f t="shared" si="15"/>
        <v>17943.823388053439</v>
      </c>
      <c r="F157" s="131">
        <f t="shared" si="16"/>
        <v>23590.007796934529</v>
      </c>
      <c r="G157" s="130">
        <f t="shared" si="17"/>
        <v>2240529.9401643816</v>
      </c>
    </row>
    <row r="158" spans="1:7" x14ac:dyDescent="0.25">
      <c r="A158" s="128">
        <f t="shared" si="18"/>
        <v>48976</v>
      </c>
      <c r="B158" s="129">
        <f t="shared" si="19"/>
        <v>145</v>
      </c>
      <c r="C158" s="130">
        <f t="shared" si="20"/>
        <v>2240529.9401643816</v>
      </c>
      <c r="D158" s="131">
        <f t="shared" si="14"/>
        <v>5601.3248504109579</v>
      </c>
      <c r="E158" s="131">
        <f t="shared" si="15"/>
        <v>17988.682946523571</v>
      </c>
      <c r="F158" s="131">
        <f t="shared" si="16"/>
        <v>23590.007796934529</v>
      </c>
      <c r="G158" s="130">
        <f t="shared" si="17"/>
        <v>2222541.257217858</v>
      </c>
    </row>
    <row r="159" spans="1:7" x14ac:dyDescent="0.25">
      <c r="A159" s="128">
        <f t="shared" si="18"/>
        <v>49004</v>
      </c>
      <c r="B159" s="129">
        <f t="shared" si="19"/>
        <v>146</v>
      </c>
      <c r="C159" s="130">
        <f t="shared" si="20"/>
        <v>2222541.257217858</v>
      </c>
      <c r="D159" s="131">
        <f t="shared" si="14"/>
        <v>5556.3531430446483</v>
      </c>
      <c r="E159" s="131">
        <f t="shared" si="15"/>
        <v>18033.65465388988</v>
      </c>
      <c r="F159" s="131">
        <f t="shared" si="16"/>
        <v>23590.007796934529</v>
      </c>
      <c r="G159" s="130">
        <f t="shared" si="17"/>
        <v>2204507.6025639679</v>
      </c>
    </row>
    <row r="160" spans="1:7" x14ac:dyDescent="0.25">
      <c r="A160" s="128">
        <f t="shared" si="18"/>
        <v>49035</v>
      </c>
      <c r="B160" s="129">
        <f t="shared" si="19"/>
        <v>147</v>
      </c>
      <c r="C160" s="130">
        <f t="shared" si="20"/>
        <v>2204507.6025639679</v>
      </c>
      <c r="D160" s="131">
        <f t="shared" si="14"/>
        <v>5511.2690064099233</v>
      </c>
      <c r="E160" s="131">
        <f t="shared" si="15"/>
        <v>18078.738790524607</v>
      </c>
      <c r="F160" s="131">
        <f t="shared" si="16"/>
        <v>23590.007796934529</v>
      </c>
      <c r="G160" s="130">
        <f t="shared" si="17"/>
        <v>2186428.8637734433</v>
      </c>
    </row>
    <row r="161" spans="1:7" x14ac:dyDescent="0.25">
      <c r="A161" s="128">
        <f t="shared" si="18"/>
        <v>49065</v>
      </c>
      <c r="B161" s="129">
        <f t="shared" si="19"/>
        <v>148</v>
      </c>
      <c r="C161" s="130">
        <f t="shared" si="20"/>
        <v>2186428.8637734433</v>
      </c>
      <c r="D161" s="131">
        <f t="shared" si="14"/>
        <v>5466.0721594336128</v>
      </c>
      <c r="E161" s="131">
        <f t="shared" si="15"/>
        <v>18123.935637500919</v>
      </c>
      <c r="F161" s="131">
        <f t="shared" si="16"/>
        <v>23590.007796934533</v>
      </c>
      <c r="G161" s="130">
        <f t="shared" si="17"/>
        <v>2168304.9281359422</v>
      </c>
    </row>
    <row r="162" spans="1:7" x14ac:dyDescent="0.25">
      <c r="A162" s="128">
        <f t="shared" si="18"/>
        <v>49096</v>
      </c>
      <c r="B162" s="129">
        <f t="shared" si="19"/>
        <v>149</v>
      </c>
      <c r="C162" s="130">
        <f t="shared" si="20"/>
        <v>2168304.9281359422</v>
      </c>
      <c r="D162" s="131">
        <f t="shared" si="14"/>
        <v>5420.7623203398607</v>
      </c>
      <c r="E162" s="131">
        <f t="shared" si="15"/>
        <v>18169.245476594671</v>
      </c>
      <c r="F162" s="131">
        <f t="shared" si="16"/>
        <v>23590.007796934533</v>
      </c>
      <c r="G162" s="130">
        <f t="shared" si="17"/>
        <v>2150135.6826593475</v>
      </c>
    </row>
    <row r="163" spans="1:7" x14ac:dyDescent="0.25">
      <c r="A163" s="128">
        <f t="shared" si="18"/>
        <v>49126</v>
      </c>
      <c r="B163" s="129">
        <f t="shared" si="19"/>
        <v>150</v>
      </c>
      <c r="C163" s="130">
        <f t="shared" si="20"/>
        <v>2150135.6826593475</v>
      </c>
      <c r="D163" s="131">
        <f t="shared" si="14"/>
        <v>5375.3392066483739</v>
      </c>
      <c r="E163" s="131">
        <f t="shared" si="15"/>
        <v>18214.668590286157</v>
      </c>
      <c r="F163" s="131">
        <f t="shared" si="16"/>
        <v>23590.007796934529</v>
      </c>
      <c r="G163" s="130">
        <f t="shared" si="17"/>
        <v>2131921.0140690613</v>
      </c>
    </row>
    <row r="164" spans="1:7" x14ac:dyDescent="0.25">
      <c r="A164" s="128">
        <f t="shared" si="18"/>
        <v>49157</v>
      </c>
      <c r="B164" s="129">
        <f t="shared" si="19"/>
        <v>151</v>
      </c>
      <c r="C164" s="130">
        <f t="shared" si="20"/>
        <v>2131921.0140690613</v>
      </c>
      <c r="D164" s="131">
        <f t="shared" si="14"/>
        <v>5329.8025351726583</v>
      </c>
      <c r="E164" s="131">
        <f t="shared" si="15"/>
        <v>18260.205261761872</v>
      </c>
      <c r="F164" s="131">
        <f t="shared" si="16"/>
        <v>23590.007796934529</v>
      </c>
      <c r="G164" s="130">
        <f t="shared" si="17"/>
        <v>2113660.8088072995</v>
      </c>
    </row>
    <row r="165" spans="1:7" x14ac:dyDescent="0.25">
      <c r="A165" s="128">
        <f t="shared" si="18"/>
        <v>49188</v>
      </c>
      <c r="B165" s="129">
        <f t="shared" si="19"/>
        <v>152</v>
      </c>
      <c r="C165" s="130">
        <f t="shared" si="20"/>
        <v>2113660.8088072995</v>
      </c>
      <c r="D165" s="131">
        <f t="shared" si="14"/>
        <v>5284.1520220182538</v>
      </c>
      <c r="E165" s="131">
        <f t="shared" si="15"/>
        <v>18305.855774916279</v>
      </c>
      <c r="F165" s="131">
        <f t="shared" si="16"/>
        <v>23590.007796934533</v>
      </c>
      <c r="G165" s="130">
        <f t="shared" si="17"/>
        <v>2095354.9530323832</v>
      </c>
    </row>
    <row r="166" spans="1:7" x14ac:dyDescent="0.25">
      <c r="A166" s="128">
        <f t="shared" si="18"/>
        <v>49218</v>
      </c>
      <c r="B166" s="129">
        <f t="shared" si="19"/>
        <v>153</v>
      </c>
      <c r="C166" s="130">
        <f t="shared" si="20"/>
        <v>2095354.9530323832</v>
      </c>
      <c r="D166" s="131">
        <f t="shared" si="14"/>
        <v>5238.3873825809633</v>
      </c>
      <c r="E166" s="131">
        <f t="shared" si="15"/>
        <v>18351.620414353569</v>
      </c>
      <c r="F166" s="131">
        <f t="shared" si="16"/>
        <v>23590.007796934533</v>
      </c>
      <c r="G166" s="130">
        <f t="shared" si="17"/>
        <v>2077003.3326180296</v>
      </c>
    </row>
    <row r="167" spans="1:7" x14ac:dyDescent="0.25">
      <c r="A167" s="128">
        <f t="shared" si="18"/>
        <v>49249</v>
      </c>
      <c r="B167" s="129">
        <f t="shared" si="19"/>
        <v>154</v>
      </c>
      <c r="C167" s="130">
        <f t="shared" si="20"/>
        <v>2077003.3326180296</v>
      </c>
      <c r="D167" s="131">
        <f t="shared" si="14"/>
        <v>5192.5083315450784</v>
      </c>
      <c r="E167" s="131">
        <f t="shared" si="15"/>
        <v>18397.499465389454</v>
      </c>
      <c r="F167" s="131">
        <f t="shared" si="16"/>
        <v>23590.007796934533</v>
      </c>
      <c r="G167" s="130">
        <f t="shared" si="17"/>
        <v>2058605.8331526401</v>
      </c>
    </row>
    <row r="168" spans="1:7" x14ac:dyDescent="0.25">
      <c r="A168" s="128">
        <f t="shared" si="18"/>
        <v>49279</v>
      </c>
      <c r="B168" s="129">
        <f t="shared" si="19"/>
        <v>155</v>
      </c>
      <c r="C168" s="130">
        <f t="shared" si="20"/>
        <v>2058605.8331526401</v>
      </c>
      <c r="D168" s="131">
        <f t="shared" si="14"/>
        <v>5146.5145828816048</v>
      </c>
      <c r="E168" s="131">
        <f t="shared" si="15"/>
        <v>18443.493214052927</v>
      </c>
      <c r="F168" s="131">
        <f t="shared" si="16"/>
        <v>23590.007796934533</v>
      </c>
      <c r="G168" s="130">
        <f t="shared" si="17"/>
        <v>2040162.3399385873</v>
      </c>
    </row>
    <row r="169" spans="1:7" x14ac:dyDescent="0.25">
      <c r="A169" s="128">
        <f t="shared" si="18"/>
        <v>49310</v>
      </c>
      <c r="B169" s="129">
        <f t="shared" si="19"/>
        <v>156</v>
      </c>
      <c r="C169" s="130">
        <f t="shared" si="20"/>
        <v>2040162.3399385873</v>
      </c>
      <c r="D169" s="131">
        <f t="shared" si="14"/>
        <v>5100.4058498464719</v>
      </c>
      <c r="E169" s="131">
        <f t="shared" si="15"/>
        <v>18489.601947088056</v>
      </c>
      <c r="F169" s="131">
        <f t="shared" si="16"/>
        <v>23590.007796934529</v>
      </c>
      <c r="G169" s="130">
        <f t="shared" si="17"/>
        <v>2021672.7379914992</v>
      </c>
    </row>
    <row r="170" spans="1:7" x14ac:dyDescent="0.25">
      <c r="A170" s="128">
        <f t="shared" si="18"/>
        <v>49341</v>
      </c>
      <c r="B170" s="129">
        <f t="shared" si="19"/>
        <v>157</v>
      </c>
      <c r="C170" s="130">
        <f t="shared" si="20"/>
        <v>2021672.7379914992</v>
      </c>
      <c r="D170" s="131">
        <f t="shared" si="14"/>
        <v>5054.1818449787525</v>
      </c>
      <c r="E170" s="131">
        <f t="shared" si="15"/>
        <v>18535.825951955776</v>
      </c>
      <c r="F170" s="131">
        <f t="shared" si="16"/>
        <v>23590.007796934529</v>
      </c>
      <c r="G170" s="130">
        <f t="shared" si="17"/>
        <v>2003136.9120395435</v>
      </c>
    </row>
    <row r="171" spans="1:7" x14ac:dyDescent="0.25">
      <c r="A171" s="128">
        <f t="shared" si="18"/>
        <v>49369</v>
      </c>
      <c r="B171" s="129">
        <f t="shared" si="19"/>
        <v>158</v>
      </c>
      <c r="C171" s="130">
        <f t="shared" si="20"/>
        <v>2003136.9120395435</v>
      </c>
      <c r="D171" s="131">
        <f t="shared" si="14"/>
        <v>5007.8422800988637</v>
      </c>
      <c r="E171" s="131">
        <f t="shared" si="15"/>
        <v>18582.165516835666</v>
      </c>
      <c r="F171" s="131">
        <f t="shared" si="16"/>
        <v>23590.007796934529</v>
      </c>
      <c r="G171" s="130">
        <f t="shared" si="17"/>
        <v>1984554.7465227079</v>
      </c>
    </row>
    <row r="172" spans="1:7" x14ac:dyDescent="0.25">
      <c r="A172" s="128">
        <f t="shared" si="18"/>
        <v>49400</v>
      </c>
      <c r="B172" s="129">
        <f t="shared" si="19"/>
        <v>159</v>
      </c>
      <c r="C172" s="130">
        <f t="shared" si="20"/>
        <v>1984554.7465227079</v>
      </c>
      <c r="D172" s="131">
        <f t="shared" si="14"/>
        <v>4961.3868663067742</v>
      </c>
      <c r="E172" s="131">
        <f t="shared" si="15"/>
        <v>18628.620930627756</v>
      </c>
      <c r="F172" s="131">
        <f t="shared" si="16"/>
        <v>23590.007796934529</v>
      </c>
      <c r="G172" s="130">
        <f t="shared" si="17"/>
        <v>1965926.1255920802</v>
      </c>
    </row>
    <row r="173" spans="1:7" x14ac:dyDescent="0.25">
      <c r="A173" s="128">
        <f t="shared" si="18"/>
        <v>49430</v>
      </c>
      <c r="B173" s="129">
        <f t="shared" si="19"/>
        <v>160</v>
      </c>
      <c r="C173" s="130">
        <f t="shared" si="20"/>
        <v>1965926.1255920802</v>
      </c>
      <c r="D173" s="131">
        <f t="shared" si="14"/>
        <v>4914.8153139802043</v>
      </c>
      <c r="E173" s="131">
        <f t="shared" si="15"/>
        <v>18675.192482954328</v>
      </c>
      <c r="F173" s="131">
        <f t="shared" si="16"/>
        <v>23590.007796934533</v>
      </c>
      <c r="G173" s="130">
        <f t="shared" si="17"/>
        <v>1947250.9331091258</v>
      </c>
    </row>
    <row r="174" spans="1:7" x14ac:dyDescent="0.25">
      <c r="A174" s="128">
        <f t="shared" si="18"/>
        <v>49461</v>
      </c>
      <c r="B174" s="129">
        <f t="shared" si="19"/>
        <v>161</v>
      </c>
      <c r="C174" s="130">
        <f t="shared" si="20"/>
        <v>1947250.9331091258</v>
      </c>
      <c r="D174" s="131">
        <f t="shared" si="14"/>
        <v>4868.1273327728186</v>
      </c>
      <c r="E174" s="131">
        <f t="shared" si="15"/>
        <v>18721.880464161713</v>
      </c>
      <c r="F174" s="131">
        <f t="shared" si="16"/>
        <v>23590.007796934533</v>
      </c>
      <c r="G174" s="130">
        <f t="shared" si="17"/>
        <v>1928529.0526449641</v>
      </c>
    </row>
    <row r="175" spans="1:7" x14ac:dyDescent="0.25">
      <c r="A175" s="128">
        <f t="shared" si="18"/>
        <v>49491</v>
      </c>
      <c r="B175" s="129">
        <f t="shared" si="19"/>
        <v>162</v>
      </c>
      <c r="C175" s="130">
        <f t="shared" si="20"/>
        <v>1928529.0526449641</v>
      </c>
      <c r="D175" s="131">
        <f t="shared" si="14"/>
        <v>4821.3226316124155</v>
      </c>
      <c r="E175" s="131">
        <f t="shared" si="15"/>
        <v>18768.685165322117</v>
      </c>
      <c r="F175" s="131">
        <f t="shared" si="16"/>
        <v>23590.007796934533</v>
      </c>
      <c r="G175" s="130">
        <f t="shared" si="17"/>
        <v>1909760.3674796419</v>
      </c>
    </row>
    <row r="176" spans="1:7" x14ac:dyDescent="0.25">
      <c r="A176" s="128">
        <f t="shared" si="18"/>
        <v>49522</v>
      </c>
      <c r="B176" s="129">
        <f t="shared" si="19"/>
        <v>163</v>
      </c>
      <c r="C176" s="130">
        <f t="shared" si="20"/>
        <v>1909760.3674796419</v>
      </c>
      <c r="D176" s="131">
        <f t="shared" si="14"/>
        <v>4774.4009186991098</v>
      </c>
      <c r="E176" s="131">
        <f t="shared" si="15"/>
        <v>18815.606878235423</v>
      </c>
      <c r="F176" s="131">
        <f t="shared" si="16"/>
        <v>23590.007796934533</v>
      </c>
      <c r="G176" s="130">
        <f t="shared" si="17"/>
        <v>1890944.7606014065</v>
      </c>
    </row>
    <row r="177" spans="1:7" x14ac:dyDescent="0.25">
      <c r="A177" s="128">
        <f t="shared" si="18"/>
        <v>49553</v>
      </c>
      <c r="B177" s="129">
        <f t="shared" si="19"/>
        <v>164</v>
      </c>
      <c r="C177" s="130">
        <f t="shared" si="20"/>
        <v>1890944.7606014065</v>
      </c>
      <c r="D177" s="131">
        <f t="shared" si="14"/>
        <v>4727.361901503521</v>
      </c>
      <c r="E177" s="131">
        <f t="shared" si="15"/>
        <v>18862.645895431011</v>
      </c>
      <c r="F177" s="131">
        <f t="shared" si="16"/>
        <v>23590.007796934533</v>
      </c>
      <c r="G177" s="130">
        <f t="shared" si="17"/>
        <v>1872082.1147059754</v>
      </c>
    </row>
    <row r="178" spans="1:7" x14ac:dyDescent="0.25">
      <c r="A178" s="128">
        <f t="shared" si="18"/>
        <v>49583</v>
      </c>
      <c r="B178" s="129">
        <f t="shared" si="19"/>
        <v>165</v>
      </c>
      <c r="C178" s="130">
        <f t="shared" si="20"/>
        <v>1872082.1147059754</v>
      </c>
      <c r="D178" s="131">
        <f t="shared" si="14"/>
        <v>4680.2052867649436</v>
      </c>
      <c r="E178" s="131">
        <f t="shared" si="15"/>
        <v>18909.802510169589</v>
      </c>
      <c r="F178" s="131">
        <f t="shared" si="16"/>
        <v>23590.007796934533</v>
      </c>
      <c r="G178" s="130">
        <f t="shared" si="17"/>
        <v>1853172.3121958058</v>
      </c>
    </row>
    <row r="179" spans="1:7" x14ac:dyDescent="0.25">
      <c r="A179" s="128">
        <f t="shared" si="18"/>
        <v>49614</v>
      </c>
      <c r="B179" s="129">
        <f t="shared" si="19"/>
        <v>166</v>
      </c>
      <c r="C179" s="130">
        <f t="shared" si="20"/>
        <v>1853172.3121958058</v>
      </c>
      <c r="D179" s="131">
        <f t="shared" si="14"/>
        <v>4632.9307804895197</v>
      </c>
      <c r="E179" s="131">
        <f t="shared" si="15"/>
        <v>18957.077016445011</v>
      </c>
      <c r="F179" s="131">
        <f t="shared" si="16"/>
        <v>23590.007796934529</v>
      </c>
      <c r="G179" s="130">
        <f t="shared" si="17"/>
        <v>1834215.2351793607</v>
      </c>
    </row>
    <row r="180" spans="1:7" x14ac:dyDescent="0.25">
      <c r="A180" s="128">
        <f t="shared" si="18"/>
        <v>49644</v>
      </c>
      <c r="B180" s="129">
        <f t="shared" si="19"/>
        <v>167</v>
      </c>
      <c r="C180" s="130">
        <f t="shared" si="20"/>
        <v>1834215.2351793607</v>
      </c>
      <c r="D180" s="131">
        <f t="shared" si="14"/>
        <v>4585.5380879484064</v>
      </c>
      <c r="E180" s="131">
        <f t="shared" si="15"/>
        <v>19004.469708986126</v>
      </c>
      <c r="F180" s="131">
        <f t="shared" si="16"/>
        <v>23590.007796934533</v>
      </c>
      <c r="G180" s="130">
        <f t="shared" si="17"/>
        <v>1815210.7654703746</v>
      </c>
    </row>
    <row r="181" spans="1:7" x14ac:dyDescent="0.25">
      <c r="A181" s="128">
        <f t="shared" si="18"/>
        <v>49675</v>
      </c>
      <c r="B181" s="129">
        <f t="shared" si="19"/>
        <v>168</v>
      </c>
      <c r="C181" s="130">
        <f t="shared" si="20"/>
        <v>1815210.7654703746</v>
      </c>
      <c r="D181" s="131">
        <f t="shared" si="14"/>
        <v>4538.0269136759407</v>
      </c>
      <c r="E181" s="131">
        <f t="shared" si="15"/>
        <v>19051.980883258588</v>
      </c>
      <c r="F181" s="131">
        <f t="shared" si="16"/>
        <v>23590.007796934529</v>
      </c>
      <c r="G181" s="130">
        <f t="shared" si="17"/>
        <v>1796158.784587116</v>
      </c>
    </row>
    <row r="182" spans="1:7" x14ac:dyDescent="0.25">
      <c r="A182" s="128">
        <f t="shared" si="18"/>
        <v>49706</v>
      </c>
      <c r="B182" s="129">
        <f t="shared" si="19"/>
        <v>169</v>
      </c>
      <c r="C182" s="130">
        <f t="shared" si="20"/>
        <v>1796158.784587116</v>
      </c>
      <c r="D182" s="131">
        <f t="shared" si="14"/>
        <v>4490.3969614677944</v>
      </c>
      <c r="E182" s="131">
        <f t="shared" si="15"/>
        <v>19099.610835466734</v>
      </c>
      <c r="F182" s="131">
        <f t="shared" si="16"/>
        <v>23590.007796934529</v>
      </c>
      <c r="G182" s="130">
        <f t="shared" si="17"/>
        <v>1777059.1737516492</v>
      </c>
    </row>
    <row r="183" spans="1:7" x14ac:dyDescent="0.25">
      <c r="A183" s="128">
        <f t="shared" si="18"/>
        <v>49735</v>
      </c>
      <c r="B183" s="129">
        <f t="shared" si="19"/>
        <v>170</v>
      </c>
      <c r="C183" s="130">
        <f t="shared" si="20"/>
        <v>1777059.1737516492</v>
      </c>
      <c r="D183" s="131">
        <f t="shared" si="14"/>
        <v>4442.6479343791279</v>
      </c>
      <c r="E183" s="131">
        <f t="shared" si="15"/>
        <v>19147.359862555404</v>
      </c>
      <c r="F183" s="131">
        <f t="shared" si="16"/>
        <v>23590.007796934533</v>
      </c>
      <c r="G183" s="130">
        <f t="shared" si="17"/>
        <v>1757911.8138890937</v>
      </c>
    </row>
    <row r="184" spans="1:7" x14ac:dyDescent="0.25">
      <c r="A184" s="128">
        <f t="shared" si="18"/>
        <v>49766</v>
      </c>
      <c r="B184" s="129">
        <f t="shared" si="19"/>
        <v>171</v>
      </c>
      <c r="C184" s="130">
        <f t="shared" si="20"/>
        <v>1757911.8138890937</v>
      </c>
      <c r="D184" s="131">
        <f t="shared" si="14"/>
        <v>4394.7795347227402</v>
      </c>
      <c r="E184" s="131">
        <f t="shared" si="15"/>
        <v>19195.228262211793</v>
      </c>
      <c r="F184" s="131">
        <f t="shared" si="16"/>
        <v>23590.007796934533</v>
      </c>
      <c r="G184" s="130">
        <f t="shared" si="17"/>
        <v>1738716.5856268818</v>
      </c>
    </row>
    <row r="185" spans="1:7" x14ac:dyDescent="0.25">
      <c r="A185" s="128">
        <f t="shared" si="18"/>
        <v>49796</v>
      </c>
      <c r="B185" s="129">
        <f t="shared" si="19"/>
        <v>172</v>
      </c>
      <c r="C185" s="130">
        <f t="shared" si="20"/>
        <v>1738716.5856268818</v>
      </c>
      <c r="D185" s="131">
        <f t="shared" si="14"/>
        <v>4346.7914640672097</v>
      </c>
      <c r="E185" s="131">
        <f t="shared" si="15"/>
        <v>19243.21633286732</v>
      </c>
      <c r="F185" s="131">
        <f t="shared" si="16"/>
        <v>23590.007796934529</v>
      </c>
      <c r="G185" s="130">
        <f t="shared" si="17"/>
        <v>1719473.3692940145</v>
      </c>
    </row>
    <row r="186" spans="1:7" x14ac:dyDescent="0.25">
      <c r="A186" s="128">
        <f t="shared" si="18"/>
        <v>49827</v>
      </c>
      <c r="B186" s="129">
        <f t="shared" si="19"/>
        <v>173</v>
      </c>
      <c r="C186" s="130">
        <f t="shared" si="20"/>
        <v>1719473.3692940145</v>
      </c>
      <c r="D186" s="131">
        <f t="shared" si="14"/>
        <v>4298.683423235042</v>
      </c>
      <c r="E186" s="131">
        <f t="shared" si="15"/>
        <v>19291.324373699488</v>
      </c>
      <c r="F186" s="131">
        <f t="shared" si="16"/>
        <v>23590.007796934529</v>
      </c>
      <c r="G186" s="130">
        <f t="shared" si="17"/>
        <v>1700182.044920315</v>
      </c>
    </row>
    <row r="187" spans="1:7" x14ac:dyDescent="0.25">
      <c r="A187" s="128">
        <f t="shared" si="18"/>
        <v>49857</v>
      </c>
      <c r="B187" s="129">
        <f t="shared" si="19"/>
        <v>174</v>
      </c>
      <c r="C187" s="130">
        <f t="shared" si="20"/>
        <v>1700182.044920315</v>
      </c>
      <c r="D187" s="131">
        <f t="shared" si="14"/>
        <v>4250.4551123007932</v>
      </c>
      <c r="E187" s="131">
        <f t="shared" si="15"/>
        <v>19339.552684633738</v>
      </c>
      <c r="F187" s="131">
        <f t="shared" si="16"/>
        <v>23590.007796934529</v>
      </c>
      <c r="G187" s="130">
        <f t="shared" si="17"/>
        <v>1680842.4922356813</v>
      </c>
    </row>
    <row r="188" spans="1:7" x14ac:dyDescent="0.25">
      <c r="A188" s="128">
        <f t="shared" si="18"/>
        <v>49888</v>
      </c>
      <c r="B188" s="129">
        <f t="shared" si="19"/>
        <v>175</v>
      </c>
      <c r="C188" s="130">
        <f t="shared" si="20"/>
        <v>1680842.4922356813</v>
      </c>
      <c r="D188" s="131">
        <f t="shared" si="14"/>
        <v>4202.1062305892083</v>
      </c>
      <c r="E188" s="131">
        <f t="shared" si="15"/>
        <v>19387.901566345321</v>
      </c>
      <c r="F188" s="131">
        <f t="shared" si="16"/>
        <v>23590.007796934529</v>
      </c>
      <c r="G188" s="130">
        <f t="shared" si="17"/>
        <v>1661454.590669336</v>
      </c>
    </row>
    <row r="189" spans="1:7" x14ac:dyDescent="0.25">
      <c r="A189" s="128">
        <f t="shared" si="18"/>
        <v>49919</v>
      </c>
      <c r="B189" s="129">
        <f t="shared" si="19"/>
        <v>176</v>
      </c>
      <c r="C189" s="130">
        <f t="shared" si="20"/>
        <v>1661454.590669336</v>
      </c>
      <c r="D189" s="131">
        <f t="shared" si="14"/>
        <v>4153.636476673345</v>
      </c>
      <c r="E189" s="131">
        <f t="shared" si="15"/>
        <v>19436.371320261183</v>
      </c>
      <c r="F189" s="131">
        <f t="shared" si="16"/>
        <v>23590.007796934529</v>
      </c>
      <c r="G189" s="130">
        <f t="shared" si="17"/>
        <v>1642018.2193490749</v>
      </c>
    </row>
    <row r="190" spans="1:7" x14ac:dyDescent="0.25">
      <c r="A190" s="128">
        <f t="shared" si="18"/>
        <v>49949</v>
      </c>
      <c r="B190" s="129">
        <f t="shared" si="19"/>
        <v>177</v>
      </c>
      <c r="C190" s="130">
        <f t="shared" si="20"/>
        <v>1642018.2193490749</v>
      </c>
      <c r="D190" s="131">
        <f t="shared" si="14"/>
        <v>4105.0455483726928</v>
      </c>
      <c r="E190" s="131">
        <f t="shared" si="15"/>
        <v>19484.962248561838</v>
      </c>
      <c r="F190" s="131">
        <f t="shared" si="16"/>
        <v>23590.007796934529</v>
      </c>
      <c r="G190" s="130">
        <f t="shared" si="17"/>
        <v>1622533.257100513</v>
      </c>
    </row>
    <row r="191" spans="1:7" x14ac:dyDescent="0.25">
      <c r="A191" s="128">
        <f t="shared" si="18"/>
        <v>49980</v>
      </c>
      <c r="B191" s="129">
        <f t="shared" si="19"/>
        <v>178</v>
      </c>
      <c r="C191" s="130">
        <f t="shared" si="20"/>
        <v>1622533.257100513</v>
      </c>
      <c r="D191" s="131">
        <f t="shared" si="14"/>
        <v>4056.3331427512876</v>
      </c>
      <c r="E191" s="131">
        <f t="shared" si="15"/>
        <v>19533.674654183244</v>
      </c>
      <c r="F191" s="131">
        <f t="shared" si="16"/>
        <v>23590.007796934529</v>
      </c>
      <c r="G191" s="130">
        <f t="shared" si="17"/>
        <v>1602999.5824463298</v>
      </c>
    </row>
    <row r="192" spans="1:7" x14ac:dyDescent="0.25">
      <c r="A192" s="128">
        <f t="shared" si="18"/>
        <v>50010</v>
      </c>
      <c r="B192" s="129">
        <f t="shared" si="19"/>
        <v>179</v>
      </c>
      <c r="C192" s="130">
        <f t="shared" si="20"/>
        <v>1602999.5824463298</v>
      </c>
      <c r="D192" s="131">
        <f t="shared" si="14"/>
        <v>4007.4989561158304</v>
      </c>
      <c r="E192" s="131">
        <f t="shared" si="15"/>
        <v>19582.5088408187</v>
      </c>
      <c r="F192" s="131">
        <f t="shared" si="16"/>
        <v>23590.007796934529</v>
      </c>
      <c r="G192" s="130">
        <f t="shared" si="17"/>
        <v>1583417.0736055111</v>
      </c>
    </row>
    <row r="193" spans="1:7" x14ac:dyDescent="0.25">
      <c r="A193" s="128">
        <f t="shared" si="18"/>
        <v>50041</v>
      </c>
      <c r="B193" s="129">
        <f t="shared" si="19"/>
        <v>180</v>
      </c>
      <c r="C193" s="130">
        <f t="shared" si="20"/>
        <v>1583417.0736055111</v>
      </c>
      <c r="D193" s="131">
        <f t="shared" si="14"/>
        <v>3958.5426840137829</v>
      </c>
      <c r="E193" s="131">
        <f t="shared" si="15"/>
        <v>19631.465112920749</v>
      </c>
      <c r="F193" s="131">
        <f t="shared" si="16"/>
        <v>23590.007796934533</v>
      </c>
      <c r="G193" s="130">
        <f t="shared" si="17"/>
        <v>1563785.6084925903</v>
      </c>
    </row>
    <row r="194" spans="1:7" x14ac:dyDescent="0.25">
      <c r="A194" s="128">
        <f t="shared" si="18"/>
        <v>50072</v>
      </c>
      <c r="B194" s="129">
        <f t="shared" si="19"/>
        <v>181</v>
      </c>
      <c r="C194" s="130">
        <f t="shared" si="20"/>
        <v>1563785.6084925903</v>
      </c>
      <c r="D194" s="131">
        <f t="shared" si="14"/>
        <v>3909.4640212314807</v>
      </c>
      <c r="E194" s="131">
        <f t="shared" si="15"/>
        <v>19680.543775703052</v>
      </c>
      <c r="F194" s="131">
        <f t="shared" si="16"/>
        <v>23590.007796934533</v>
      </c>
      <c r="G194" s="130">
        <f t="shared" si="17"/>
        <v>1544105.0647168872</v>
      </c>
    </row>
    <row r="195" spans="1:7" x14ac:dyDescent="0.25">
      <c r="A195" s="128">
        <f t="shared" si="18"/>
        <v>50100</v>
      </c>
      <c r="B195" s="129">
        <f t="shared" si="19"/>
        <v>182</v>
      </c>
      <c r="C195" s="130">
        <f t="shared" si="20"/>
        <v>1544105.0647168872</v>
      </c>
      <c r="D195" s="131">
        <f t="shared" si="14"/>
        <v>3860.2626617922238</v>
      </c>
      <c r="E195" s="131">
        <f t="shared" si="15"/>
        <v>19729.745135142308</v>
      </c>
      <c r="F195" s="131">
        <f t="shared" si="16"/>
        <v>23590.007796934533</v>
      </c>
      <c r="G195" s="130">
        <f t="shared" si="17"/>
        <v>1524375.319581745</v>
      </c>
    </row>
    <row r="196" spans="1:7" x14ac:dyDescent="0.25">
      <c r="A196" s="128">
        <f t="shared" si="18"/>
        <v>50131</v>
      </c>
      <c r="B196" s="129">
        <f t="shared" si="19"/>
        <v>183</v>
      </c>
      <c r="C196" s="130">
        <f t="shared" si="20"/>
        <v>1524375.319581745</v>
      </c>
      <c r="D196" s="131">
        <f t="shared" si="14"/>
        <v>3810.9382989543678</v>
      </c>
      <c r="E196" s="131">
        <f t="shared" si="15"/>
        <v>19779.069497980163</v>
      </c>
      <c r="F196" s="131">
        <f t="shared" si="16"/>
        <v>23590.007796934529</v>
      </c>
      <c r="G196" s="130">
        <f t="shared" si="17"/>
        <v>1504596.2500837648</v>
      </c>
    </row>
    <row r="197" spans="1:7" x14ac:dyDescent="0.25">
      <c r="A197" s="128">
        <f t="shared" si="18"/>
        <v>50161</v>
      </c>
      <c r="B197" s="129">
        <f t="shared" si="19"/>
        <v>184</v>
      </c>
      <c r="C197" s="130">
        <f t="shared" si="20"/>
        <v>1504596.2500837648</v>
      </c>
      <c r="D197" s="131">
        <f t="shared" si="14"/>
        <v>3761.4906252094174</v>
      </c>
      <c r="E197" s="131">
        <f t="shared" si="15"/>
        <v>19828.517171725111</v>
      </c>
      <c r="F197" s="131">
        <f t="shared" si="16"/>
        <v>23590.007796934529</v>
      </c>
      <c r="G197" s="130">
        <f t="shared" si="17"/>
        <v>1484767.7329120396</v>
      </c>
    </row>
    <row r="198" spans="1:7" x14ac:dyDescent="0.25">
      <c r="A198" s="128">
        <f t="shared" si="18"/>
        <v>50192</v>
      </c>
      <c r="B198" s="129">
        <f t="shared" si="19"/>
        <v>185</v>
      </c>
      <c r="C198" s="130">
        <f t="shared" si="20"/>
        <v>1484767.7329120396</v>
      </c>
      <c r="D198" s="131">
        <f t="shared" si="14"/>
        <v>3711.9193322801043</v>
      </c>
      <c r="E198" s="131">
        <f t="shared" si="15"/>
        <v>19878.088464654425</v>
      </c>
      <c r="F198" s="131">
        <f t="shared" si="16"/>
        <v>23590.007796934529</v>
      </c>
      <c r="G198" s="130">
        <f t="shared" si="17"/>
        <v>1464889.6444473851</v>
      </c>
    </row>
    <row r="199" spans="1:7" x14ac:dyDescent="0.25">
      <c r="A199" s="128">
        <f t="shared" si="18"/>
        <v>50222</v>
      </c>
      <c r="B199" s="129">
        <f t="shared" si="19"/>
        <v>186</v>
      </c>
      <c r="C199" s="130">
        <f t="shared" si="20"/>
        <v>1464889.6444473851</v>
      </c>
      <c r="D199" s="131">
        <f t="shared" si="14"/>
        <v>3662.224111118468</v>
      </c>
      <c r="E199" s="131">
        <f t="shared" si="15"/>
        <v>19927.783685816063</v>
      </c>
      <c r="F199" s="131">
        <f t="shared" si="16"/>
        <v>23590.007796934529</v>
      </c>
      <c r="G199" s="130">
        <f t="shared" si="17"/>
        <v>1444961.8607615691</v>
      </c>
    </row>
    <row r="200" spans="1:7" x14ac:dyDescent="0.25">
      <c r="A200" s="128">
        <f t="shared" si="18"/>
        <v>50253</v>
      </c>
      <c r="B200" s="129">
        <f t="shared" si="19"/>
        <v>187</v>
      </c>
      <c r="C200" s="130">
        <f t="shared" si="20"/>
        <v>1444961.8607615691</v>
      </c>
      <c r="D200" s="131">
        <f t="shared" si="14"/>
        <v>3612.404651903928</v>
      </c>
      <c r="E200" s="131">
        <f t="shared" si="15"/>
        <v>19977.603145030604</v>
      </c>
      <c r="F200" s="131">
        <f t="shared" si="16"/>
        <v>23590.007796934533</v>
      </c>
      <c r="G200" s="130">
        <f t="shared" si="17"/>
        <v>1424984.2576165386</v>
      </c>
    </row>
    <row r="201" spans="1:7" x14ac:dyDescent="0.25">
      <c r="A201" s="128">
        <f t="shared" si="18"/>
        <v>50284</v>
      </c>
      <c r="B201" s="129">
        <f t="shared" si="19"/>
        <v>188</v>
      </c>
      <c r="C201" s="130">
        <f t="shared" si="20"/>
        <v>1424984.2576165386</v>
      </c>
      <c r="D201" s="131">
        <f t="shared" si="14"/>
        <v>3562.4606440413522</v>
      </c>
      <c r="E201" s="131">
        <f t="shared" si="15"/>
        <v>20027.547152893181</v>
      </c>
      <c r="F201" s="131">
        <f t="shared" si="16"/>
        <v>23590.007796934533</v>
      </c>
      <c r="G201" s="130">
        <f t="shared" si="17"/>
        <v>1404956.7104636454</v>
      </c>
    </row>
    <row r="202" spans="1:7" x14ac:dyDescent="0.25">
      <c r="A202" s="128">
        <f t="shared" si="18"/>
        <v>50314</v>
      </c>
      <c r="B202" s="129">
        <f t="shared" si="19"/>
        <v>189</v>
      </c>
      <c r="C202" s="130">
        <f t="shared" si="20"/>
        <v>1404956.7104636454</v>
      </c>
      <c r="D202" s="131">
        <f t="shared" si="14"/>
        <v>3512.3917761591192</v>
      </c>
      <c r="E202" s="131">
        <f t="shared" si="15"/>
        <v>20077.616020775415</v>
      </c>
      <c r="F202" s="131">
        <f t="shared" si="16"/>
        <v>23590.007796934533</v>
      </c>
      <c r="G202" s="130">
        <f t="shared" si="17"/>
        <v>1384879.09444287</v>
      </c>
    </row>
    <row r="203" spans="1:7" x14ac:dyDescent="0.25">
      <c r="A203" s="128">
        <f t="shared" si="18"/>
        <v>50345</v>
      </c>
      <c r="B203" s="129">
        <f t="shared" si="19"/>
        <v>190</v>
      </c>
      <c r="C203" s="130">
        <f t="shared" si="20"/>
        <v>1384879.09444287</v>
      </c>
      <c r="D203" s="131">
        <f t="shared" si="14"/>
        <v>3462.1977361071799</v>
      </c>
      <c r="E203" s="131">
        <f t="shared" si="15"/>
        <v>20127.810060827353</v>
      </c>
      <c r="F203" s="131">
        <f t="shared" si="16"/>
        <v>23590.007796934533</v>
      </c>
      <c r="G203" s="130">
        <f t="shared" si="17"/>
        <v>1364751.2843820427</v>
      </c>
    </row>
    <row r="204" spans="1:7" x14ac:dyDescent="0.25">
      <c r="A204" s="128">
        <f t="shared" si="18"/>
        <v>50375</v>
      </c>
      <c r="B204" s="129">
        <f t="shared" si="19"/>
        <v>191</v>
      </c>
      <c r="C204" s="130">
        <f t="shared" si="20"/>
        <v>1364751.2843820427</v>
      </c>
      <c r="D204" s="131">
        <f t="shared" si="14"/>
        <v>3411.8782109551121</v>
      </c>
      <c r="E204" s="131">
        <f t="shared" si="15"/>
        <v>20178.129585979419</v>
      </c>
      <c r="F204" s="131">
        <f t="shared" si="16"/>
        <v>23590.007796934529</v>
      </c>
      <c r="G204" s="130">
        <f t="shared" si="17"/>
        <v>1344573.1547960632</v>
      </c>
    </row>
    <row r="205" spans="1:7" x14ac:dyDescent="0.25">
      <c r="A205" s="128">
        <f t="shared" si="18"/>
        <v>50406</v>
      </c>
      <c r="B205" s="129">
        <f t="shared" si="19"/>
        <v>192</v>
      </c>
      <c r="C205" s="130">
        <f t="shared" si="20"/>
        <v>1344573.1547960632</v>
      </c>
      <c r="D205" s="131">
        <f t="shared" si="14"/>
        <v>3361.4328869901633</v>
      </c>
      <c r="E205" s="131">
        <f t="shared" si="15"/>
        <v>20228.574909944367</v>
      </c>
      <c r="F205" s="131">
        <f t="shared" si="16"/>
        <v>23590.007796934529</v>
      </c>
      <c r="G205" s="130">
        <f t="shared" si="17"/>
        <v>1324344.5798861189</v>
      </c>
    </row>
    <row r="206" spans="1:7" x14ac:dyDescent="0.25">
      <c r="A206" s="128">
        <f t="shared" si="18"/>
        <v>50437</v>
      </c>
      <c r="B206" s="129">
        <f t="shared" si="19"/>
        <v>193</v>
      </c>
      <c r="C206" s="130">
        <f t="shared" si="20"/>
        <v>1324344.5798861189</v>
      </c>
      <c r="D206" s="131">
        <f t="shared" ref="D206:D269" si="21">IF(B206="","",IPMT($E$10/12,B206,$E$7,-$E$8,$E$9,0))</f>
        <v>3310.8614497153026</v>
      </c>
      <c r="E206" s="131">
        <f t="shared" ref="E206:E269" si="22">IF(B206="","",PPMT($E$10/12,B206,$E$7,-$E$8,$E$9,0))</f>
        <v>20279.14634721923</v>
      </c>
      <c r="F206" s="131">
        <f t="shared" si="16"/>
        <v>23590.007796934533</v>
      </c>
      <c r="G206" s="130">
        <f t="shared" si="17"/>
        <v>1304065.4335388998</v>
      </c>
    </row>
    <row r="207" spans="1:7" x14ac:dyDescent="0.25">
      <c r="A207" s="128">
        <f t="shared" si="18"/>
        <v>50465</v>
      </c>
      <c r="B207" s="129">
        <f t="shared" si="19"/>
        <v>194</v>
      </c>
      <c r="C207" s="130">
        <f t="shared" si="20"/>
        <v>1304065.4335388998</v>
      </c>
      <c r="D207" s="131">
        <f t="shared" si="21"/>
        <v>3260.1635838472539</v>
      </c>
      <c r="E207" s="131">
        <f t="shared" si="22"/>
        <v>20329.844213087279</v>
      </c>
      <c r="F207" s="131">
        <f t="shared" ref="F207:F270" si="23">IF(B207="","",SUM(D207:E207))</f>
        <v>23590.007796934533</v>
      </c>
      <c r="G207" s="130">
        <f t="shared" ref="G207:G270" si="24">IF(B207="","",SUM(C207)-SUM(E207))</f>
        <v>1283735.5893258124</v>
      </c>
    </row>
    <row r="208" spans="1:7" x14ac:dyDescent="0.25">
      <c r="A208" s="128">
        <f t="shared" ref="A208:A271" si="25">IF(B208="","",EDATE(A207,1))</f>
        <v>50496</v>
      </c>
      <c r="B208" s="129">
        <f t="shared" ref="B208:B271" si="26">IF(B207="","",IF(SUM(B207)+1&lt;=$E$7,SUM(B207)+1,""))</f>
        <v>195</v>
      </c>
      <c r="C208" s="130">
        <f t="shared" ref="C208:C271" si="27">IF(B208="","",G207)</f>
        <v>1283735.5893258124</v>
      </c>
      <c r="D208" s="131">
        <f t="shared" si="21"/>
        <v>3209.3389733145364</v>
      </c>
      <c r="E208" s="131">
        <f t="shared" si="22"/>
        <v>20380.668823619995</v>
      </c>
      <c r="F208" s="131">
        <f t="shared" si="23"/>
        <v>23590.007796934533</v>
      </c>
      <c r="G208" s="130">
        <f t="shared" si="24"/>
        <v>1263354.9205021923</v>
      </c>
    </row>
    <row r="209" spans="1:7" x14ac:dyDescent="0.25">
      <c r="A209" s="128">
        <f t="shared" si="25"/>
        <v>50526</v>
      </c>
      <c r="B209" s="129">
        <f t="shared" si="26"/>
        <v>196</v>
      </c>
      <c r="C209" s="130">
        <f t="shared" si="27"/>
        <v>1263354.9205021923</v>
      </c>
      <c r="D209" s="131">
        <f t="shared" si="21"/>
        <v>3158.3873012554864</v>
      </c>
      <c r="E209" s="131">
        <f t="shared" si="22"/>
        <v>20431.620495679043</v>
      </c>
      <c r="F209" s="131">
        <f t="shared" si="23"/>
        <v>23590.007796934529</v>
      </c>
      <c r="G209" s="130">
        <f t="shared" si="24"/>
        <v>1242923.3000065133</v>
      </c>
    </row>
    <row r="210" spans="1:7" x14ac:dyDescent="0.25">
      <c r="A210" s="128">
        <f t="shared" si="25"/>
        <v>50557</v>
      </c>
      <c r="B210" s="129">
        <f t="shared" si="26"/>
        <v>197</v>
      </c>
      <c r="C210" s="130">
        <f t="shared" si="27"/>
        <v>1242923.3000065133</v>
      </c>
      <c r="D210" s="131">
        <f t="shared" si="21"/>
        <v>3107.3082500162886</v>
      </c>
      <c r="E210" s="131">
        <f t="shared" si="22"/>
        <v>20482.699546918244</v>
      </c>
      <c r="F210" s="131">
        <f t="shared" si="23"/>
        <v>23590.007796934533</v>
      </c>
      <c r="G210" s="130">
        <f t="shared" si="24"/>
        <v>1222440.600459595</v>
      </c>
    </row>
    <row r="211" spans="1:7" x14ac:dyDescent="0.25">
      <c r="A211" s="128">
        <f t="shared" si="25"/>
        <v>50587</v>
      </c>
      <c r="B211" s="129">
        <f t="shared" si="26"/>
        <v>198</v>
      </c>
      <c r="C211" s="130">
        <f t="shared" si="27"/>
        <v>1222440.600459595</v>
      </c>
      <c r="D211" s="131">
        <f t="shared" si="21"/>
        <v>3056.1015011489926</v>
      </c>
      <c r="E211" s="131">
        <f t="shared" si="22"/>
        <v>20533.906295785535</v>
      </c>
      <c r="F211" s="131">
        <f t="shared" si="23"/>
        <v>23590.007796934529</v>
      </c>
      <c r="G211" s="130">
        <f t="shared" si="24"/>
        <v>1201906.6941638095</v>
      </c>
    </row>
    <row r="212" spans="1:7" x14ac:dyDescent="0.25">
      <c r="A212" s="128">
        <f t="shared" si="25"/>
        <v>50618</v>
      </c>
      <c r="B212" s="129">
        <f t="shared" si="26"/>
        <v>199</v>
      </c>
      <c r="C212" s="130">
        <f t="shared" si="27"/>
        <v>1201906.6941638095</v>
      </c>
      <c r="D212" s="131">
        <f t="shared" si="21"/>
        <v>3004.7667354095283</v>
      </c>
      <c r="E212" s="131">
        <f t="shared" si="22"/>
        <v>20585.241061525001</v>
      </c>
      <c r="F212" s="131">
        <f t="shared" si="23"/>
        <v>23590.007796934529</v>
      </c>
      <c r="G212" s="130">
        <f t="shared" si="24"/>
        <v>1181321.4531022846</v>
      </c>
    </row>
    <row r="213" spans="1:7" x14ac:dyDescent="0.25">
      <c r="A213" s="128">
        <f t="shared" si="25"/>
        <v>50649</v>
      </c>
      <c r="B213" s="129">
        <f t="shared" si="26"/>
        <v>200</v>
      </c>
      <c r="C213" s="130">
        <f t="shared" si="27"/>
        <v>1181321.4531022846</v>
      </c>
      <c r="D213" s="131">
        <f t="shared" si="21"/>
        <v>2953.3036327557174</v>
      </c>
      <c r="E213" s="131">
        <f t="shared" si="22"/>
        <v>20636.704164178816</v>
      </c>
      <c r="F213" s="131">
        <f t="shared" si="23"/>
        <v>23590.007796934533</v>
      </c>
      <c r="G213" s="130">
        <f t="shared" si="24"/>
        <v>1160684.7489381058</v>
      </c>
    </row>
    <row r="214" spans="1:7" x14ac:dyDescent="0.25">
      <c r="A214" s="128">
        <f t="shared" si="25"/>
        <v>50679</v>
      </c>
      <c r="B214" s="129">
        <f t="shared" si="26"/>
        <v>201</v>
      </c>
      <c r="C214" s="130">
        <f t="shared" si="27"/>
        <v>1160684.7489381058</v>
      </c>
      <c r="D214" s="131">
        <f t="shared" si="21"/>
        <v>2901.7118723452695</v>
      </c>
      <c r="E214" s="131">
        <f t="shared" si="22"/>
        <v>20688.295924589263</v>
      </c>
      <c r="F214" s="131">
        <f t="shared" si="23"/>
        <v>23590.007796934533</v>
      </c>
      <c r="G214" s="130">
        <f t="shared" si="24"/>
        <v>1139996.4530135165</v>
      </c>
    </row>
    <row r="215" spans="1:7" x14ac:dyDescent="0.25">
      <c r="A215" s="128">
        <f t="shared" si="25"/>
        <v>50710</v>
      </c>
      <c r="B215" s="129">
        <f t="shared" si="26"/>
        <v>202</v>
      </c>
      <c r="C215" s="130">
        <f t="shared" si="27"/>
        <v>1139996.4530135165</v>
      </c>
      <c r="D215" s="131">
        <f t="shared" si="21"/>
        <v>2849.9911325337957</v>
      </c>
      <c r="E215" s="131">
        <f t="shared" si="22"/>
        <v>20740.016664400733</v>
      </c>
      <c r="F215" s="131">
        <f t="shared" si="23"/>
        <v>23590.007796934529</v>
      </c>
      <c r="G215" s="130">
        <f t="shared" si="24"/>
        <v>1119256.4363491158</v>
      </c>
    </row>
    <row r="216" spans="1:7" x14ac:dyDescent="0.25">
      <c r="A216" s="128">
        <f t="shared" si="25"/>
        <v>50740</v>
      </c>
      <c r="B216" s="129">
        <f t="shared" si="26"/>
        <v>203</v>
      </c>
      <c r="C216" s="130">
        <f t="shared" si="27"/>
        <v>1119256.4363491158</v>
      </c>
      <c r="D216" s="131">
        <f t="shared" si="21"/>
        <v>2798.1410908727948</v>
      </c>
      <c r="E216" s="131">
        <f t="shared" si="22"/>
        <v>20791.866706061737</v>
      </c>
      <c r="F216" s="131">
        <f t="shared" si="23"/>
        <v>23590.007796934533</v>
      </c>
      <c r="G216" s="130">
        <f t="shared" si="24"/>
        <v>1098464.5696430542</v>
      </c>
    </row>
    <row r="217" spans="1:7" x14ac:dyDescent="0.25">
      <c r="A217" s="128">
        <f t="shared" si="25"/>
        <v>50771</v>
      </c>
      <c r="B217" s="129">
        <f t="shared" si="26"/>
        <v>204</v>
      </c>
      <c r="C217" s="130">
        <f t="shared" si="27"/>
        <v>1098464.5696430542</v>
      </c>
      <c r="D217" s="131">
        <f t="shared" si="21"/>
        <v>2746.16142410764</v>
      </c>
      <c r="E217" s="131">
        <f t="shared" si="22"/>
        <v>20843.846372826891</v>
      </c>
      <c r="F217" s="131">
        <f t="shared" si="23"/>
        <v>23590.007796934529</v>
      </c>
      <c r="G217" s="130">
        <f t="shared" si="24"/>
        <v>1077620.7232702272</v>
      </c>
    </row>
    <row r="218" spans="1:7" x14ac:dyDescent="0.25">
      <c r="A218" s="128">
        <f t="shared" si="25"/>
        <v>50802</v>
      </c>
      <c r="B218" s="129">
        <f t="shared" si="26"/>
        <v>205</v>
      </c>
      <c r="C218" s="130">
        <f t="shared" si="27"/>
        <v>1077620.7232702272</v>
      </c>
      <c r="D218" s="131">
        <f t="shared" si="21"/>
        <v>2694.0518081755727</v>
      </c>
      <c r="E218" s="131">
        <f t="shared" si="22"/>
        <v>20895.955988758957</v>
      </c>
      <c r="F218" s="131">
        <f t="shared" si="23"/>
        <v>23590.007796934529</v>
      </c>
      <c r="G218" s="130">
        <f t="shared" si="24"/>
        <v>1056724.7672814683</v>
      </c>
    </row>
    <row r="219" spans="1:7" x14ac:dyDescent="0.25">
      <c r="A219" s="128">
        <f t="shared" si="25"/>
        <v>50830</v>
      </c>
      <c r="B219" s="129">
        <f t="shared" si="26"/>
        <v>206</v>
      </c>
      <c r="C219" s="130">
        <f t="shared" si="27"/>
        <v>1056724.7672814683</v>
      </c>
      <c r="D219" s="131">
        <f t="shared" si="21"/>
        <v>2641.8119182036758</v>
      </c>
      <c r="E219" s="131">
        <f t="shared" si="22"/>
        <v>20948.195878730854</v>
      </c>
      <c r="F219" s="131">
        <f t="shared" si="23"/>
        <v>23590.007796934529</v>
      </c>
      <c r="G219" s="130">
        <f t="shared" si="24"/>
        <v>1035776.5714027374</v>
      </c>
    </row>
    <row r="220" spans="1:7" x14ac:dyDescent="0.25">
      <c r="A220" s="128">
        <f t="shared" si="25"/>
        <v>50861</v>
      </c>
      <c r="B220" s="129">
        <f t="shared" si="26"/>
        <v>207</v>
      </c>
      <c r="C220" s="130">
        <f t="shared" si="27"/>
        <v>1035776.5714027374</v>
      </c>
      <c r="D220" s="131">
        <f t="shared" si="21"/>
        <v>2589.4414285068483</v>
      </c>
      <c r="E220" s="131">
        <f t="shared" si="22"/>
        <v>21000.566368427681</v>
      </c>
      <c r="F220" s="131">
        <f t="shared" si="23"/>
        <v>23590.007796934529</v>
      </c>
      <c r="G220" s="130">
        <f t="shared" si="24"/>
        <v>1014776.0050343097</v>
      </c>
    </row>
    <row r="221" spans="1:7" x14ac:dyDescent="0.25">
      <c r="A221" s="128">
        <f t="shared" si="25"/>
        <v>50891</v>
      </c>
      <c r="B221" s="129">
        <f t="shared" si="26"/>
        <v>208</v>
      </c>
      <c r="C221" s="130">
        <f t="shared" si="27"/>
        <v>1014776.0050343097</v>
      </c>
      <c r="D221" s="131">
        <f t="shared" si="21"/>
        <v>2536.9400125857792</v>
      </c>
      <c r="E221" s="131">
        <f t="shared" si="22"/>
        <v>21053.06778434875</v>
      </c>
      <c r="F221" s="131">
        <f t="shared" si="23"/>
        <v>23590.007796934529</v>
      </c>
      <c r="G221" s="130">
        <f t="shared" si="24"/>
        <v>993722.93724996096</v>
      </c>
    </row>
    <row r="222" spans="1:7" x14ac:dyDescent="0.25">
      <c r="A222" s="128">
        <f t="shared" si="25"/>
        <v>50922</v>
      </c>
      <c r="B222" s="129">
        <f t="shared" si="26"/>
        <v>209</v>
      </c>
      <c r="C222" s="130">
        <f t="shared" si="27"/>
        <v>993722.93724996096</v>
      </c>
      <c r="D222" s="131">
        <f t="shared" si="21"/>
        <v>2484.3073431249072</v>
      </c>
      <c r="E222" s="131">
        <f t="shared" si="22"/>
        <v>21105.700453809626</v>
      </c>
      <c r="F222" s="131">
        <f t="shared" si="23"/>
        <v>23590.007796934533</v>
      </c>
      <c r="G222" s="130">
        <f t="shared" si="24"/>
        <v>972617.23679615138</v>
      </c>
    </row>
    <row r="223" spans="1:7" x14ac:dyDescent="0.25">
      <c r="A223" s="128">
        <f t="shared" si="25"/>
        <v>50952</v>
      </c>
      <c r="B223" s="129">
        <f t="shared" si="26"/>
        <v>210</v>
      </c>
      <c r="C223" s="130">
        <f t="shared" si="27"/>
        <v>972617.23679615138</v>
      </c>
      <c r="D223" s="131">
        <f t="shared" si="21"/>
        <v>2431.5430919903833</v>
      </c>
      <c r="E223" s="131">
        <f t="shared" si="22"/>
        <v>21158.464704944148</v>
      </c>
      <c r="F223" s="131">
        <f t="shared" si="23"/>
        <v>23590.007796934533</v>
      </c>
      <c r="G223" s="130">
        <f t="shared" si="24"/>
        <v>951458.77209120721</v>
      </c>
    </row>
    <row r="224" spans="1:7" x14ac:dyDescent="0.25">
      <c r="A224" s="128">
        <f t="shared" si="25"/>
        <v>50983</v>
      </c>
      <c r="B224" s="129">
        <f t="shared" si="26"/>
        <v>211</v>
      </c>
      <c r="C224" s="130">
        <f t="shared" si="27"/>
        <v>951458.77209120721</v>
      </c>
      <c r="D224" s="131">
        <f t="shared" si="21"/>
        <v>2378.6469302280229</v>
      </c>
      <c r="E224" s="131">
        <f t="shared" si="22"/>
        <v>21211.360866706505</v>
      </c>
      <c r="F224" s="131">
        <f t="shared" si="23"/>
        <v>23590.007796934529</v>
      </c>
      <c r="G224" s="130">
        <f t="shared" si="24"/>
        <v>930247.41122450074</v>
      </c>
    </row>
    <row r="225" spans="1:7" x14ac:dyDescent="0.25">
      <c r="A225" s="128">
        <f t="shared" si="25"/>
        <v>51014</v>
      </c>
      <c r="B225" s="129">
        <f t="shared" si="26"/>
        <v>212</v>
      </c>
      <c r="C225" s="130">
        <f t="shared" si="27"/>
        <v>930247.41122450074</v>
      </c>
      <c r="D225" s="131">
        <f t="shared" si="21"/>
        <v>2325.6185280612567</v>
      </c>
      <c r="E225" s="131">
        <f t="shared" si="22"/>
        <v>21264.389268873274</v>
      </c>
      <c r="F225" s="131">
        <f t="shared" si="23"/>
        <v>23590.007796934529</v>
      </c>
      <c r="G225" s="130">
        <f t="shared" si="24"/>
        <v>908983.02195562748</v>
      </c>
    </row>
    <row r="226" spans="1:7" x14ac:dyDescent="0.25">
      <c r="A226" s="128">
        <f t="shared" si="25"/>
        <v>51044</v>
      </c>
      <c r="B226" s="129">
        <f t="shared" si="26"/>
        <v>213</v>
      </c>
      <c r="C226" s="130">
        <f t="shared" si="27"/>
        <v>908983.02195562748</v>
      </c>
      <c r="D226" s="131">
        <f t="shared" si="21"/>
        <v>2272.4575548890734</v>
      </c>
      <c r="E226" s="131">
        <f t="shared" si="22"/>
        <v>21317.550242045458</v>
      </c>
      <c r="F226" s="131">
        <f t="shared" si="23"/>
        <v>23590.007796934529</v>
      </c>
      <c r="G226" s="130">
        <f t="shared" si="24"/>
        <v>887665.47171358205</v>
      </c>
    </row>
    <row r="227" spans="1:7" x14ac:dyDescent="0.25">
      <c r="A227" s="128">
        <f t="shared" si="25"/>
        <v>51075</v>
      </c>
      <c r="B227" s="129">
        <f t="shared" si="26"/>
        <v>214</v>
      </c>
      <c r="C227" s="130">
        <f t="shared" si="27"/>
        <v>887665.47171358205</v>
      </c>
      <c r="D227" s="131">
        <f t="shared" si="21"/>
        <v>2219.1636792839599</v>
      </c>
      <c r="E227" s="131">
        <f t="shared" si="22"/>
        <v>21370.844117650573</v>
      </c>
      <c r="F227" s="131">
        <f t="shared" si="23"/>
        <v>23590.007796934533</v>
      </c>
      <c r="G227" s="130">
        <f t="shared" si="24"/>
        <v>866294.62759593152</v>
      </c>
    </row>
    <row r="228" spans="1:7" x14ac:dyDescent="0.25">
      <c r="A228" s="128">
        <f t="shared" si="25"/>
        <v>51105</v>
      </c>
      <c r="B228" s="129">
        <f t="shared" si="26"/>
        <v>215</v>
      </c>
      <c r="C228" s="130">
        <f t="shared" si="27"/>
        <v>866294.62759593152</v>
      </c>
      <c r="D228" s="131">
        <f t="shared" si="21"/>
        <v>2165.7365689898334</v>
      </c>
      <c r="E228" s="131">
        <f t="shared" si="22"/>
        <v>21424.271227944697</v>
      </c>
      <c r="F228" s="131">
        <f t="shared" si="23"/>
        <v>23590.007796934529</v>
      </c>
      <c r="G228" s="130">
        <f t="shared" si="24"/>
        <v>844870.35636798688</v>
      </c>
    </row>
    <row r="229" spans="1:7" x14ac:dyDescent="0.25">
      <c r="A229" s="128">
        <f t="shared" si="25"/>
        <v>51136</v>
      </c>
      <c r="B229" s="129">
        <f t="shared" si="26"/>
        <v>216</v>
      </c>
      <c r="C229" s="130">
        <f t="shared" si="27"/>
        <v>844870.35636798688</v>
      </c>
      <c r="D229" s="131">
        <f t="shared" si="21"/>
        <v>2112.1758909199716</v>
      </c>
      <c r="E229" s="131">
        <f t="shared" si="22"/>
        <v>21477.831906014559</v>
      </c>
      <c r="F229" s="131">
        <f t="shared" si="23"/>
        <v>23590.007796934529</v>
      </c>
      <c r="G229" s="130">
        <f t="shared" si="24"/>
        <v>823392.52446197229</v>
      </c>
    </row>
    <row r="230" spans="1:7" x14ac:dyDescent="0.25">
      <c r="A230" s="128">
        <f t="shared" si="25"/>
        <v>51167</v>
      </c>
      <c r="B230" s="129">
        <f t="shared" si="26"/>
        <v>217</v>
      </c>
      <c r="C230" s="130">
        <f t="shared" si="27"/>
        <v>823392.52446197229</v>
      </c>
      <c r="D230" s="131">
        <f t="shared" si="21"/>
        <v>2058.4813111549352</v>
      </c>
      <c r="E230" s="131">
        <f t="shared" si="22"/>
        <v>21531.526485779599</v>
      </c>
      <c r="F230" s="131">
        <f t="shared" si="23"/>
        <v>23590.007796934533</v>
      </c>
      <c r="G230" s="130">
        <f t="shared" si="24"/>
        <v>801860.99797619274</v>
      </c>
    </row>
    <row r="231" spans="1:7" x14ac:dyDescent="0.25">
      <c r="A231" s="128">
        <f t="shared" si="25"/>
        <v>51196</v>
      </c>
      <c r="B231" s="129">
        <f t="shared" si="26"/>
        <v>218</v>
      </c>
      <c r="C231" s="130">
        <f t="shared" si="27"/>
        <v>801860.99797619274</v>
      </c>
      <c r="D231" s="131">
        <f t="shared" si="21"/>
        <v>2004.6524949404866</v>
      </c>
      <c r="E231" s="131">
        <f t="shared" si="22"/>
        <v>21585.355301994045</v>
      </c>
      <c r="F231" s="131">
        <f t="shared" si="23"/>
        <v>23590.007796934529</v>
      </c>
      <c r="G231" s="130">
        <f t="shared" si="24"/>
        <v>780275.64267419872</v>
      </c>
    </row>
    <row r="232" spans="1:7" x14ac:dyDescent="0.25">
      <c r="A232" s="128">
        <f t="shared" si="25"/>
        <v>51227</v>
      </c>
      <c r="B232" s="129">
        <f t="shared" si="26"/>
        <v>219</v>
      </c>
      <c r="C232" s="130">
        <f t="shared" si="27"/>
        <v>780275.64267419872</v>
      </c>
      <c r="D232" s="131">
        <f t="shared" si="21"/>
        <v>1950.6891066855012</v>
      </c>
      <c r="E232" s="131">
        <f t="shared" si="22"/>
        <v>21639.318690249031</v>
      </c>
      <c r="F232" s="131">
        <f t="shared" si="23"/>
        <v>23590.007796934533</v>
      </c>
      <c r="G232" s="130">
        <f t="shared" si="24"/>
        <v>758636.32398394973</v>
      </c>
    </row>
    <row r="233" spans="1:7" x14ac:dyDescent="0.25">
      <c r="A233" s="128">
        <f t="shared" si="25"/>
        <v>51257</v>
      </c>
      <c r="B233" s="129">
        <f t="shared" si="26"/>
        <v>220</v>
      </c>
      <c r="C233" s="130">
        <f t="shared" si="27"/>
        <v>758636.32398394973</v>
      </c>
      <c r="D233" s="131">
        <f t="shared" si="21"/>
        <v>1896.5908099598787</v>
      </c>
      <c r="E233" s="131">
        <f t="shared" si="22"/>
        <v>21693.416986974651</v>
      </c>
      <c r="F233" s="131">
        <f t="shared" si="23"/>
        <v>23590.007796934529</v>
      </c>
      <c r="G233" s="130">
        <f t="shared" si="24"/>
        <v>736942.90699697507</v>
      </c>
    </row>
    <row r="234" spans="1:7" x14ac:dyDescent="0.25">
      <c r="A234" s="128">
        <f t="shared" si="25"/>
        <v>51288</v>
      </c>
      <c r="B234" s="129">
        <f t="shared" si="26"/>
        <v>221</v>
      </c>
      <c r="C234" s="130">
        <f t="shared" si="27"/>
        <v>736942.90699697507</v>
      </c>
      <c r="D234" s="131">
        <f t="shared" si="21"/>
        <v>1842.3572674924421</v>
      </c>
      <c r="E234" s="131">
        <f t="shared" si="22"/>
        <v>21747.650529442089</v>
      </c>
      <c r="F234" s="131">
        <f t="shared" si="23"/>
        <v>23590.007796934533</v>
      </c>
      <c r="G234" s="130">
        <f t="shared" si="24"/>
        <v>715195.25646753295</v>
      </c>
    </row>
    <row r="235" spans="1:7" x14ac:dyDescent="0.25">
      <c r="A235" s="128">
        <f t="shared" si="25"/>
        <v>51318</v>
      </c>
      <c r="B235" s="129">
        <f t="shared" si="26"/>
        <v>222</v>
      </c>
      <c r="C235" s="130">
        <f t="shared" si="27"/>
        <v>715195.25646753295</v>
      </c>
      <c r="D235" s="131">
        <f t="shared" si="21"/>
        <v>1787.9881411688368</v>
      </c>
      <c r="E235" s="131">
        <f t="shared" si="22"/>
        <v>21802.019655765693</v>
      </c>
      <c r="F235" s="131">
        <f t="shared" si="23"/>
        <v>23590.007796934529</v>
      </c>
      <c r="G235" s="130">
        <f t="shared" si="24"/>
        <v>693393.23681176722</v>
      </c>
    </row>
    <row r="236" spans="1:7" x14ac:dyDescent="0.25">
      <c r="A236" s="128">
        <f t="shared" si="25"/>
        <v>51349</v>
      </c>
      <c r="B236" s="129">
        <f t="shared" si="26"/>
        <v>223</v>
      </c>
      <c r="C236" s="130">
        <f t="shared" si="27"/>
        <v>693393.23681176722</v>
      </c>
      <c r="D236" s="131">
        <f t="shared" si="21"/>
        <v>1733.4830920294226</v>
      </c>
      <c r="E236" s="131">
        <f t="shared" si="22"/>
        <v>21856.52470490511</v>
      </c>
      <c r="F236" s="131">
        <f t="shared" si="23"/>
        <v>23590.007796934533</v>
      </c>
      <c r="G236" s="130">
        <f t="shared" si="24"/>
        <v>671536.71210686211</v>
      </c>
    </row>
    <row r="237" spans="1:7" x14ac:dyDescent="0.25">
      <c r="A237" s="128">
        <f t="shared" si="25"/>
        <v>51380</v>
      </c>
      <c r="B237" s="129">
        <f t="shared" si="26"/>
        <v>224</v>
      </c>
      <c r="C237" s="130">
        <f t="shared" si="27"/>
        <v>671536.71210686211</v>
      </c>
      <c r="D237" s="131">
        <f t="shared" si="21"/>
        <v>1678.8417802671597</v>
      </c>
      <c r="E237" s="131">
        <f t="shared" si="22"/>
        <v>21911.166016667376</v>
      </c>
      <c r="F237" s="131">
        <f t="shared" si="23"/>
        <v>23590.007796934537</v>
      </c>
      <c r="G237" s="130">
        <f t="shared" si="24"/>
        <v>649625.54609019472</v>
      </c>
    </row>
    <row r="238" spans="1:7" x14ac:dyDescent="0.25">
      <c r="A238" s="128">
        <f t="shared" si="25"/>
        <v>51410</v>
      </c>
      <c r="B238" s="129">
        <f t="shared" si="26"/>
        <v>225</v>
      </c>
      <c r="C238" s="130">
        <f t="shared" si="27"/>
        <v>649625.54609019472</v>
      </c>
      <c r="D238" s="131">
        <f t="shared" si="21"/>
        <v>1624.0638652254916</v>
      </c>
      <c r="E238" s="131">
        <f t="shared" si="22"/>
        <v>21965.94393170904</v>
      </c>
      <c r="F238" s="131">
        <f t="shared" si="23"/>
        <v>23590.007796934533</v>
      </c>
      <c r="G238" s="130">
        <f t="shared" si="24"/>
        <v>627659.60215848568</v>
      </c>
    </row>
    <row r="239" spans="1:7" x14ac:dyDescent="0.25">
      <c r="A239" s="128">
        <f t="shared" si="25"/>
        <v>51441</v>
      </c>
      <c r="B239" s="129">
        <f t="shared" si="26"/>
        <v>226</v>
      </c>
      <c r="C239" s="130">
        <f t="shared" si="27"/>
        <v>627659.60215848568</v>
      </c>
      <c r="D239" s="131">
        <f t="shared" si="21"/>
        <v>1569.1490053962186</v>
      </c>
      <c r="E239" s="131">
        <f t="shared" si="22"/>
        <v>22020.858791538314</v>
      </c>
      <c r="F239" s="131">
        <f t="shared" si="23"/>
        <v>23590.007796934533</v>
      </c>
      <c r="G239" s="130">
        <f t="shared" si="24"/>
        <v>605638.7433669474</v>
      </c>
    </row>
    <row r="240" spans="1:7" x14ac:dyDescent="0.25">
      <c r="A240" s="128">
        <f t="shared" si="25"/>
        <v>51471</v>
      </c>
      <c r="B240" s="129">
        <f t="shared" si="26"/>
        <v>227</v>
      </c>
      <c r="C240" s="130">
        <f t="shared" si="27"/>
        <v>605638.7433669474</v>
      </c>
      <c r="D240" s="131">
        <f t="shared" si="21"/>
        <v>1514.0968584173729</v>
      </c>
      <c r="E240" s="131">
        <f t="shared" si="22"/>
        <v>22075.910938517158</v>
      </c>
      <c r="F240" s="131">
        <f t="shared" si="23"/>
        <v>23590.007796934529</v>
      </c>
      <c r="G240" s="130">
        <f t="shared" si="24"/>
        <v>583562.83242843021</v>
      </c>
    </row>
    <row r="241" spans="1:9" x14ac:dyDescent="0.25">
      <c r="A241" s="128">
        <f t="shared" si="25"/>
        <v>51502</v>
      </c>
      <c r="B241" s="129">
        <f t="shared" si="26"/>
        <v>228</v>
      </c>
      <c r="C241" s="130">
        <f t="shared" si="27"/>
        <v>583562.83242843021</v>
      </c>
      <c r="D241" s="131">
        <f t="shared" si="21"/>
        <v>1458.9070810710798</v>
      </c>
      <c r="E241" s="131">
        <f t="shared" si="22"/>
        <v>22131.100715863449</v>
      </c>
      <c r="F241" s="131">
        <f t="shared" si="23"/>
        <v>23590.007796934529</v>
      </c>
      <c r="G241" s="130">
        <f t="shared" si="24"/>
        <v>561431.73171256681</v>
      </c>
    </row>
    <row r="242" spans="1:9" x14ac:dyDescent="0.25">
      <c r="A242" s="128">
        <f t="shared" si="25"/>
        <v>51533</v>
      </c>
      <c r="B242" s="129">
        <f t="shared" si="26"/>
        <v>229</v>
      </c>
      <c r="C242" s="130">
        <f t="shared" si="27"/>
        <v>561431.73171256681</v>
      </c>
      <c r="D242" s="131">
        <f t="shared" si="21"/>
        <v>1403.5793292814215</v>
      </c>
      <c r="E242" s="131">
        <f t="shared" si="22"/>
        <v>22186.42846765311</v>
      </c>
      <c r="F242" s="131">
        <f t="shared" si="23"/>
        <v>23590.007796934529</v>
      </c>
      <c r="G242" s="130">
        <f t="shared" si="24"/>
        <v>539245.3032449137</v>
      </c>
    </row>
    <row r="243" spans="1:9" x14ac:dyDescent="0.25">
      <c r="A243" s="128">
        <f t="shared" si="25"/>
        <v>51561</v>
      </c>
      <c r="B243" s="129">
        <f t="shared" si="26"/>
        <v>230</v>
      </c>
      <c r="C243" s="130">
        <f t="shared" si="27"/>
        <v>539245.3032449137</v>
      </c>
      <c r="D243" s="131">
        <f t="shared" si="21"/>
        <v>1348.1132581122883</v>
      </c>
      <c r="E243" s="131">
        <f t="shared" si="22"/>
        <v>22241.894538822246</v>
      </c>
      <c r="F243" s="131">
        <f t="shared" si="23"/>
        <v>23590.007796934533</v>
      </c>
      <c r="G243" s="130">
        <f t="shared" si="24"/>
        <v>517003.40870609146</v>
      </c>
    </row>
    <row r="244" spans="1:9" x14ac:dyDescent="0.25">
      <c r="A244" s="128">
        <f t="shared" si="25"/>
        <v>51592</v>
      </c>
      <c r="B244" s="129">
        <f t="shared" si="26"/>
        <v>231</v>
      </c>
      <c r="C244" s="130">
        <f t="shared" si="27"/>
        <v>517003.40870609146</v>
      </c>
      <c r="D244" s="131">
        <f t="shared" si="21"/>
        <v>1292.5085217652331</v>
      </c>
      <c r="E244" s="131">
        <f t="shared" si="22"/>
        <v>22297.499275169299</v>
      </c>
      <c r="F244" s="131">
        <f t="shared" si="23"/>
        <v>23590.007796934533</v>
      </c>
      <c r="G244" s="130">
        <f t="shared" si="24"/>
        <v>494705.90943092218</v>
      </c>
    </row>
    <row r="245" spans="1:9" x14ac:dyDescent="0.25">
      <c r="A245" s="128">
        <f t="shared" si="25"/>
        <v>51622</v>
      </c>
      <c r="B245" s="129">
        <f t="shared" si="26"/>
        <v>232</v>
      </c>
      <c r="C245" s="130">
        <f t="shared" si="27"/>
        <v>494705.90943092218</v>
      </c>
      <c r="D245" s="131">
        <f t="shared" si="21"/>
        <v>1236.7647735773096</v>
      </c>
      <c r="E245" s="131">
        <f t="shared" si="22"/>
        <v>22353.243023357219</v>
      </c>
      <c r="F245" s="131">
        <f t="shared" si="23"/>
        <v>23590.007796934529</v>
      </c>
      <c r="G245" s="130">
        <f t="shared" si="24"/>
        <v>472352.66640756495</v>
      </c>
    </row>
    <row r="246" spans="1:9" x14ac:dyDescent="0.25">
      <c r="A246" s="128">
        <f t="shared" si="25"/>
        <v>51653</v>
      </c>
      <c r="B246" s="129">
        <f t="shared" si="26"/>
        <v>233</v>
      </c>
      <c r="C246" s="130">
        <f t="shared" si="27"/>
        <v>472352.66640756495</v>
      </c>
      <c r="D246" s="131">
        <f t="shared" si="21"/>
        <v>1180.8816660189166</v>
      </c>
      <c r="E246" s="131">
        <f t="shared" si="22"/>
        <v>22409.126130915614</v>
      </c>
      <c r="F246" s="131">
        <f t="shared" si="23"/>
        <v>23590.007796934529</v>
      </c>
      <c r="G246" s="130">
        <f t="shared" si="24"/>
        <v>449943.54027664935</v>
      </c>
    </row>
    <row r="247" spans="1:9" x14ac:dyDescent="0.25">
      <c r="A247" s="128">
        <f t="shared" si="25"/>
        <v>51683</v>
      </c>
      <c r="B247" s="129">
        <f t="shared" si="26"/>
        <v>234</v>
      </c>
      <c r="C247" s="130">
        <f t="shared" si="27"/>
        <v>449943.54027664935</v>
      </c>
      <c r="D247" s="131">
        <f t="shared" si="21"/>
        <v>1124.8588506916276</v>
      </c>
      <c r="E247" s="131">
        <f t="shared" si="22"/>
        <v>22465.148946242905</v>
      </c>
      <c r="F247" s="131">
        <f t="shared" si="23"/>
        <v>23590.007796934533</v>
      </c>
      <c r="G247" s="130">
        <f t="shared" si="24"/>
        <v>427478.39133040642</v>
      </c>
    </row>
    <row r="248" spans="1:9" x14ac:dyDescent="0.25">
      <c r="A248" s="128">
        <f t="shared" si="25"/>
        <v>51714</v>
      </c>
      <c r="B248" s="129">
        <f t="shared" si="26"/>
        <v>235</v>
      </c>
      <c r="C248" s="130">
        <f t="shared" si="27"/>
        <v>427478.39133040642</v>
      </c>
      <c r="D248" s="131">
        <f t="shared" si="21"/>
        <v>1068.6959783260204</v>
      </c>
      <c r="E248" s="131">
        <f t="shared" si="22"/>
        <v>22521.311818608512</v>
      </c>
      <c r="F248" s="131">
        <f t="shared" si="23"/>
        <v>23590.007796934533</v>
      </c>
      <c r="G248" s="130">
        <f t="shared" si="24"/>
        <v>404957.07951179793</v>
      </c>
    </row>
    <row r="249" spans="1:9" x14ac:dyDescent="0.25">
      <c r="A249" s="128">
        <f t="shared" si="25"/>
        <v>51745</v>
      </c>
      <c r="B249" s="129">
        <f t="shared" si="26"/>
        <v>236</v>
      </c>
      <c r="C249" s="130">
        <f t="shared" si="27"/>
        <v>404957.07951179793</v>
      </c>
      <c r="D249" s="131">
        <f t="shared" si="21"/>
        <v>1012.392698779499</v>
      </c>
      <c r="E249" s="131">
        <f t="shared" si="22"/>
        <v>22577.615098155035</v>
      </c>
      <c r="F249" s="131">
        <f t="shared" si="23"/>
        <v>23590.007796934533</v>
      </c>
      <c r="G249" s="130">
        <f t="shared" si="24"/>
        <v>382379.46441364288</v>
      </c>
    </row>
    <row r="250" spans="1:9" x14ac:dyDescent="0.25">
      <c r="A250" s="128">
        <f t="shared" si="25"/>
        <v>51775</v>
      </c>
      <c r="B250" s="129">
        <f t="shared" si="26"/>
        <v>237</v>
      </c>
      <c r="C250" s="130">
        <f t="shared" si="27"/>
        <v>382379.46441364288</v>
      </c>
      <c r="D250" s="131">
        <f t="shared" si="21"/>
        <v>955.94866103411141</v>
      </c>
      <c r="E250" s="131">
        <f t="shared" si="22"/>
        <v>22634.059135900421</v>
      </c>
      <c r="F250" s="131">
        <f t="shared" si="23"/>
        <v>23590.007796934533</v>
      </c>
      <c r="G250" s="130">
        <f t="shared" si="24"/>
        <v>359745.40527774248</v>
      </c>
    </row>
    <row r="251" spans="1:9" x14ac:dyDescent="0.25">
      <c r="A251" s="128">
        <f t="shared" si="25"/>
        <v>51806</v>
      </c>
      <c r="B251" s="129">
        <f t="shared" si="26"/>
        <v>238</v>
      </c>
      <c r="C251" s="130">
        <f t="shared" si="27"/>
        <v>359745.40527774248</v>
      </c>
      <c r="D251" s="131">
        <f t="shared" si="21"/>
        <v>899.36351319436039</v>
      </c>
      <c r="E251" s="131">
        <f t="shared" si="22"/>
        <v>22690.64428374017</v>
      </c>
      <c r="F251" s="131">
        <f t="shared" si="23"/>
        <v>23590.007796934529</v>
      </c>
      <c r="G251" s="130">
        <f t="shared" si="24"/>
        <v>337054.76099400234</v>
      </c>
    </row>
    <row r="252" spans="1:9" x14ac:dyDescent="0.25">
      <c r="A252" s="128">
        <f t="shared" si="25"/>
        <v>51836</v>
      </c>
      <c r="B252" s="129">
        <f t="shared" si="26"/>
        <v>239</v>
      </c>
      <c r="C252" s="130">
        <f t="shared" si="27"/>
        <v>337054.76099400234</v>
      </c>
      <c r="D252" s="131">
        <f t="shared" si="21"/>
        <v>842.63690248500995</v>
      </c>
      <c r="E252" s="131">
        <f t="shared" si="22"/>
        <v>22747.370894449523</v>
      </c>
      <c r="F252" s="131">
        <f t="shared" si="23"/>
        <v>23590.007796934533</v>
      </c>
      <c r="G252" s="130">
        <f t="shared" si="24"/>
        <v>314307.39009955281</v>
      </c>
      <c r="H252" s="355">
        <v>46153</v>
      </c>
      <c r="I252" s="355"/>
    </row>
    <row r="253" spans="1:9" x14ac:dyDescent="0.25">
      <c r="A253" s="128">
        <f>IF(B253="","",EDATE(A252,1))+16</f>
        <v>51883</v>
      </c>
      <c r="B253" s="129">
        <f t="shared" si="26"/>
        <v>240</v>
      </c>
      <c r="C253" s="130">
        <f t="shared" si="27"/>
        <v>314307.39009955281</v>
      </c>
      <c r="D253" s="131">
        <f t="shared" si="21"/>
        <v>785.76847524888615</v>
      </c>
      <c r="E253" s="131">
        <f t="shared" si="22"/>
        <v>22804.239321685647</v>
      </c>
      <c r="F253" s="131">
        <f t="shared" si="23"/>
        <v>23590.007796934533</v>
      </c>
      <c r="G253" s="130">
        <f t="shared" si="24"/>
        <v>291503.15077786718</v>
      </c>
      <c r="H253" s="358">
        <f>G253*(1+'Annuiteetgraafik BIL_T14_alg'!$P$5)</f>
        <v>291984.19859174674</v>
      </c>
      <c r="I253" s="338"/>
    </row>
    <row r="254" spans="1:9" x14ac:dyDescent="0.25">
      <c r="A254" s="128" t="str">
        <f t="shared" si="25"/>
        <v/>
      </c>
      <c r="B254" s="129" t="str">
        <f t="shared" si="26"/>
        <v/>
      </c>
      <c r="C254" s="130" t="str">
        <f t="shared" si="27"/>
        <v/>
      </c>
      <c r="D254" s="131" t="str">
        <f t="shared" si="21"/>
        <v/>
      </c>
      <c r="E254" s="131" t="str">
        <f t="shared" si="22"/>
        <v/>
      </c>
      <c r="F254" s="131" t="str">
        <f t="shared" si="23"/>
        <v/>
      </c>
      <c r="G254" s="130" t="str">
        <f t="shared" si="24"/>
        <v/>
      </c>
    </row>
    <row r="255" spans="1:9" x14ac:dyDescent="0.25">
      <c r="A255" s="128" t="str">
        <f t="shared" si="25"/>
        <v/>
      </c>
      <c r="B255" s="129" t="str">
        <f t="shared" si="26"/>
        <v/>
      </c>
      <c r="C255" s="130" t="str">
        <f t="shared" si="27"/>
        <v/>
      </c>
      <c r="D255" s="131" t="str">
        <f t="shared" si="21"/>
        <v/>
      </c>
      <c r="E255" s="131" t="str">
        <f t="shared" si="22"/>
        <v/>
      </c>
      <c r="F255" s="131" t="str">
        <f t="shared" si="23"/>
        <v/>
      </c>
      <c r="G255" s="130" t="str">
        <f t="shared" si="24"/>
        <v/>
      </c>
    </row>
    <row r="256" spans="1:9" x14ac:dyDescent="0.25">
      <c r="A256" s="128" t="str">
        <f t="shared" si="25"/>
        <v/>
      </c>
      <c r="B256" s="129" t="str">
        <f t="shared" si="26"/>
        <v/>
      </c>
      <c r="C256" s="130" t="str">
        <f t="shared" si="27"/>
        <v/>
      </c>
      <c r="D256" s="131" t="str">
        <f t="shared" si="21"/>
        <v/>
      </c>
      <c r="E256" s="131" t="str">
        <f t="shared" si="22"/>
        <v/>
      </c>
      <c r="F256" s="131" t="str">
        <f t="shared" si="23"/>
        <v/>
      </c>
      <c r="G256" s="130" t="str">
        <f t="shared" si="24"/>
        <v/>
      </c>
    </row>
    <row r="257" spans="1:7" x14ac:dyDescent="0.25">
      <c r="A257" s="128" t="str">
        <f t="shared" si="25"/>
        <v/>
      </c>
      <c r="B257" s="129" t="str">
        <f t="shared" si="26"/>
        <v/>
      </c>
      <c r="C257" s="130" t="str">
        <f t="shared" si="27"/>
        <v/>
      </c>
      <c r="D257" s="131" t="str">
        <f t="shared" si="21"/>
        <v/>
      </c>
      <c r="E257" s="131" t="str">
        <f t="shared" si="22"/>
        <v/>
      </c>
      <c r="F257" s="131" t="str">
        <f t="shared" si="23"/>
        <v/>
      </c>
      <c r="G257" s="130" t="str">
        <f t="shared" si="24"/>
        <v/>
      </c>
    </row>
    <row r="258" spans="1:7" x14ac:dyDescent="0.25">
      <c r="A258" s="128" t="str">
        <f t="shared" si="25"/>
        <v/>
      </c>
      <c r="B258" s="129" t="str">
        <f t="shared" si="26"/>
        <v/>
      </c>
      <c r="C258" s="130" t="str">
        <f t="shared" si="27"/>
        <v/>
      </c>
      <c r="D258" s="131" t="str">
        <f t="shared" si="21"/>
        <v/>
      </c>
      <c r="E258" s="131" t="str">
        <f t="shared" si="22"/>
        <v/>
      </c>
      <c r="F258" s="131" t="str">
        <f t="shared" si="23"/>
        <v/>
      </c>
      <c r="G258" s="130" t="str">
        <f t="shared" si="24"/>
        <v/>
      </c>
    </row>
    <row r="259" spans="1:7" x14ac:dyDescent="0.25">
      <c r="A259" s="128" t="str">
        <f t="shared" si="25"/>
        <v/>
      </c>
      <c r="B259" s="129" t="str">
        <f t="shared" si="26"/>
        <v/>
      </c>
      <c r="C259" s="130" t="str">
        <f t="shared" si="27"/>
        <v/>
      </c>
      <c r="D259" s="131" t="str">
        <f t="shared" si="21"/>
        <v/>
      </c>
      <c r="E259" s="131" t="str">
        <f t="shared" si="22"/>
        <v/>
      </c>
      <c r="F259" s="131" t="str">
        <f t="shared" si="23"/>
        <v/>
      </c>
      <c r="G259" s="130" t="str">
        <f t="shared" si="24"/>
        <v/>
      </c>
    </row>
    <row r="260" spans="1:7" x14ac:dyDescent="0.25">
      <c r="A260" s="128" t="str">
        <f t="shared" si="25"/>
        <v/>
      </c>
      <c r="B260" s="129" t="str">
        <f t="shared" si="26"/>
        <v/>
      </c>
      <c r="C260" s="130" t="str">
        <f t="shared" si="27"/>
        <v/>
      </c>
      <c r="D260" s="131" t="str">
        <f t="shared" si="21"/>
        <v/>
      </c>
      <c r="E260" s="131" t="str">
        <f t="shared" si="22"/>
        <v/>
      </c>
      <c r="F260" s="131" t="str">
        <f t="shared" si="23"/>
        <v/>
      </c>
      <c r="G260" s="130" t="str">
        <f t="shared" si="24"/>
        <v/>
      </c>
    </row>
    <row r="261" spans="1:7" x14ac:dyDescent="0.25">
      <c r="A261" s="128" t="str">
        <f t="shared" si="25"/>
        <v/>
      </c>
      <c r="B261" s="129" t="str">
        <f t="shared" si="26"/>
        <v/>
      </c>
      <c r="C261" s="130" t="str">
        <f t="shared" si="27"/>
        <v/>
      </c>
      <c r="D261" s="131" t="str">
        <f t="shared" si="21"/>
        <v/>
      </c>
      <c r="E261" s="131" t="str">
        <f t="shared" si="22"/>
        <v/>
      </c>
      <c r="F261" s="131" t="str">
        <f t="shared" si="23"/>
        <v/>
      </c>
      <c r="G261" s="130" t="str">
        <f t="shared" si="24"/>
        <v/>
      </c>
    </row>
    <row r="262" spans="1:7" x14ac:dyDescent="0.25">
      <c r="A262" s="128" t="str">
        <f t="shared" si="25"/>
        <v/>
      </c>
      <c r="B262" s="129" t="str">
        <f t="shared" si="26"/>
        <v/>
      </c>
      <c r="C262" s="130" t="str">
        <f t="shared" si="27"/>
        <v/>
      </c>
      <c r="D262" s="131" t="str">
        <f t="shared" si="21"/>
        <v/>
      </c>
      <c r="E262" s="131" t="str">
        <f t="shared" si="22"/>
        <v/>
      </c>
      <c r="F262" s="131" t="str">
        <f t="shared" si="23"/>
        <v/>
      </c>
      <c r="G262" s="130" t="str">
        <f t="shared" si="24"/>
        <v/>
      </c>
    </row>
    <row r="263" spans="1:7" x14ac:dyDescent="0.25">
      <c r="A263" s="128" t="str">
        <f t="shared" si="25"/>
        <v/>
      </c>
      <c r="B263" s="129" t="str">
        <f t="shared" si="26"/>
        <v/>
      </c>
      <c r="C263" s="130" t="str">
        <f t="shared" si="27"/>
        <v/>
      </c>
      <c r="D263" s="131" t="str">
        <f t="shared" si="21"/>
        <v/>
      </c>
      <c r="E263" s="131" t="str">
        <f t="shared" si="22"/>
        <v/>
      </c>
      <c r="F263" s="131" t="str">
        <f t="shared" si="23"/>
        <v/>
      </c>
      <c r="G263" s="130" t="str">
        <f t="shared" si="24"/>
        <v/>
      </c>
    </row>
    <row r="264" spans="1:7" x14ac:dyDescent="0.25">
      <c r="A264" s="128" t="str">
        <f t="shared" si="25"/>
        <v/>
      </c>
      <c r="B264" s="129" t="str">
        <f t="shared" si="26"/>
        <v/>
      </c>
      <c r="C264" s="130" t="str">
        <f t="shared" si="27"/>
        <v/>
      </c>
      <c r="D264" s="131" t="str">
        <f t="shared" si="21"/>
        <v/>
      </c>
      <c r="E264" s="131" t="str">
        <f t="shared" si="22"/>
        <v/>
      </c>
      <c r="F264" s="131" t="str">
        <f t="shared" si="23"/>
        <v/>
      </c>
      <c r="G264" s="130" t="str">
        <f t="shared" si="24"/>
        <v/>
      </c>
    </row>
    <row r="265" spans="1:7" x14ac:dyDescent="0.25">
      <c r="A265" s="128" t="str">
        <f t="shared" si="25"/>
        <v/>
      </c>
      <c r="B265" s="129" t="str">
        <f t="shared" si="26"/>
        <v/>
      </c>
      <c r="C265" s="130" t="str">
        <f t="shared" si="27"/>
        <v/>
      </c>
      <c r="D265" s="131" t="str">
        <f t="shared" si="21"/>
        <v/>
      </c>
      <c r="E265" s="131" t="str">
        <f t="shared" si="22"/>
        <v/>
      </c>
      <c r="F265" s="131" t="str">
        <f t="shared" si="23"/>
        <v/>
      </c>
      <c r="G265" s="130" t="str">
        <f t="shared" si="24"/>
        <v/>
      </c>
    </row>
    <row r="266" spans="1:7" x14ac:dyDescent="0.25">
      <c r="A266" s="128" t="str">
        <f t="shared" si="25"/>
        <v/>
      </c>
      <c r="B266" s="129" t="str">
        <f t="shared" si="26"/>
        <v/>
      </c>
      <c r="C266" s="130" t="str">
        <f t="shared" si="27"/>
        <v/>
      </c>
      <c r="D266" s="131" t="str">
        <f t="shared" si="21"/>
        <v/>
      </c>
      <c r="E266" s="131" t="str">
        <f t="shared" si="22"/>
        <v/>
      </c>
      <c r="F266" s="131" t="str">
        <f t="shared" si="23"/>
        <v/>
      </c>
      <c r="G266" s="130" t="str">
        <f t="shared" si="24"/>
        <v/>
      </c>
    </row>
    <row r="267" spans="1:7" x14ac:dyDescent="0.25">
      <c r="A267" s="128" t="str">
        <f t="shared" si="25"/>
        <v/>
      </c>
      <c r="B267" s="129" t="str">
        <f t="shared" si="26"/>
        <v/>
      </c>
      <c r="C267" s="130" t="str">
        <f t="shared" si="27"/>
        <v/>
      </c>
      <c r="D267" s="131" t="str">
        <f t="shared" si="21"/>
        <v/>
      </c>
      <c r="E267" s="131" t="str">
        <f t="shared" si="22"/>
        <v/>
      </c>
      <c r="F267" s="131" t="str">
        <f t="shared" si="23"/>
        <v/>
      </c>
      <c r="G267" s="130" t="str">
        <f t="shared" si="24"/>
        <v/>
      </c>
    </row>
    <row r="268" spans="1:7" x14ac:dyDescent="0.25">
      <c r="A268" s="128" t="str">
        <f t="shared" si="25"/>
        <v/>
      </c>
      <c r="B268" s="129" t="str">
        <f t="shared" si="26"/>
        <v/>
      </c>
      <c r="C268" s="130" t="str">
        <f t="shared" si="27"/>
        <v/>
      </c>
      <c r="D268" s="131" t="str">
        <f t="shared" si="21"/>
        <v/>
      </c>
      <c r="E268" s="131" t="str">
        <f t="shared" si="22"/>
        <v/>
      </c>
      <c r="F268" s="131" t="str">
        <f t="shared" si="23"/>
        <v/>
      </c>
      <c r="G268" s="130" t="str">
        <f t="shared" si="24"/>
        <v/>
      </c>
    </row>
    <row r="269" spans="1:7" x14ac:dyDescent="0.25">
      <c r="A269" s="128" t="str">
        <f t="shared" si="25"/>
        <v/>
      </c>
      <c r="B269" s="129" t="str">
        <f t="shared" si="26"/>
        <v/>
      </c>
      <c r="C269" s="130" t="str">
        <f t="shared" si="27"/>
        <v/>
      </c>
      <c r="D269" s="131" t="str">
        <f t="shared" si="21"/>
        <v/>
      </c>
      <c r="E269" s="131" t="str">
        <f t="shared" si="22"/>
        <v/>
      </c>
      <c r="F269" s="131" t="str">
        <f t="shared" si="23"/>
        <v/>
      </c>
      <c r="G269" s="130" t="str">
        <f t="shared" si="24"/>
        <v/>
      </c>
    </row>
    <row r="270" spans="1:7" x14ac:dyDescent="0.25">
      <c r="A270" s="128" t="str">
        <f t="shared" si="25"/>
        <v/>
      </c>
      <c r="B270" s="129" t="str">
        <f t="shared" si="26"/>
        <v/>
      </c>
      <c r="C270" s="130" t="str">
        <f t="shared" si="27"/>
        <v/>
      </c>
      <c r="D270" s="131" t="str">
        <f t="shared" ref="D270:D333" si="28">IF(B270="","",IPMT($E$10/12,B270,$E$7,-$E$8,$E$9,0))</f>
        <v/>
      </c>
      <c r="E270" s="131" t="str">
        <f t="shared" ref="E270:E333" si="29">IF(B270="","",PPMT($E$10/12,B270,$E$7,-$E$8,$E$9,0))</f>
        <v/>
      </c>
      <c r="F270" s="131" t="str">
        <f t="shared" si="23"/>
        <v/>
      </c>
      <c r="G270" s="130" t="str">
        <f t="shared" si="24"/>
        <v/>
      </c>
    </row>
    <row r="271" spans="1:7" x14ac:dyDescent="0.25">
      <c r="A271" s="128" t="str">
        <f t="shared" si="25"/>
        <v/>
      </c>
      <c r="B271" s="129" t="str">
        <f t="shared" si="26"/>
        <v/>
      </c>
      <c r="C271" s="130" t="str">
        <f t="shared" si="27"/>
        <v/>
      </c>
      <c r="D271" s="131" t="str">
        <f t="shared" si="28"/>
        <v/>
      </c>
      <c r="E271" s="131" t="str">
        <f t="shared" si="29"/>
        <v/>
      </c>
      <c r="F271" s="131" t="str">
        <f t="shared" ref="F271:F334" si="30">IF(B271="","",SUM(D271:E271))</f>
        <v/>
      </c>
      <c r="G271" s="130" t="str">
        <f t="shared" ref="G271:G334" si="31">IF(B271="","",SUM(C271)-SUM(E271))</f>
        <v/>
      </c>
    </row>
    <row r="272" spans="1:7" x14ac:dyDescent="0.25">
      <c r="A272" s="128" t="str">
        <f t="shared" ref="A272:A335" si="32">IF(B272="","",EDATE(A271,1))</f>
        <v/>
      </c>
      <c r="B272" s="129" t="str">
        <f t="shared" ref="B272:B335" si="33">IF(B271="","",IF(SUM(B271)+1&lt;=$E$7,SUM(B271)+1,""))</f>
        <v/>
      </c>
      <c r="C272" s="130" t="str">
        <f t="shared" ref="C272:C335" si="34">IF(B272="","",G271)</f>
        <v/>
      </c>
      <c r="D272" s="131" t="str">
        <f t="shared" si="28"/>
        <v/>
      </c>
      <c r="E272" s="131" t="str">
        <f t="shared" si="29"/>
        <v/>
      </c>
      <c r="F272" s="131" t="str">
        <f t="shared" si="30"/>
        <v/>
      </c>
      <c r="G272" s="130" t="str">
        <f t="shared" si="31"/>
        <v/>
      </c>
    </row>
    <row r="273" spans="1:7" x14ac:dyDescent="0.25">
      <c r="A273" s="128" t="str">
        <f t="shared" si="32"/>
        <v/>
      </c>
      <c r="B273" s="129" t="str">
        <f t="shared" si="33"/>
        <v/>
      </c>
      <c r="C273" s="130" t="str">
        <f t="shared" si="34"/>
        <v/>
      </c>
      <c r="D273" s="131" t="str">
        <f t="shared" si="28"/>
        <v/>
      </c>
      <c r="E273" s="131" t="str">
        <f t="shared" si="29"/>
        <v/>
      </c>
      <c r="F273" s="131" t="str">
        <f t="shared" si="30"/>
        <v/>
      </c>
      <c r="G273" s="130" t="str">
        <f t="shared" si="31"/>
        <v/>
      </c>
    </row>
    <row r="274" spans="1:7" x14ac:dyDescent="0.25">
      <c r="A274" s="128" t="str">
        <f t="shared" si="32"/>
        <v/>
      </c>
      <c r="B274" s="129" t="str">
        <f t="shared" si="33"/>
        <v/>
      </c>
      <c r="C274" s="130" t="str">
        <f t="shared" si="34"/>
        <v/>
      </c>
      <c r="D274" s="131" t="str">
        <f t="shared" si="28"/>
        <v/>
      </c>
      <c r="E274" s="131" t="str">
        <f t="shared" si="29"/>
        <v/>
      </c>
      <c r="F274" s="131" t="str">
        <f t="shared" si="30"/>
        <v/>
      </c>
      <c r="G274" s="130" t="str">
        <f t="shared" si="31"/>
        <v/>
      </c>
    </row>
    <row r="275" spans="1:7" x14ac:dyDescent="0.25">
      <c r="A275" s="128" t="str">
        <f t="shared" si="32"/>
        <v/>
      </c>
      <c r="B275" s="129" t="str">
        <f t="shared" si="33"/>
        <v/>
      </c>
      <c r="C275" s="130" t="str">
        <f t="shared" si="34"/>
        <v/>
      </c>
      <c r="D275" s="131" t="str">
        <f t="shared" si="28"/>
        <v/>
      </c>
      <c r="E275" s="131" t="str">
        <f t="shared" si="29"/>
        <v/>
      </c>
      <c r="F275" s="131" t="str">
        <f t="shared" si="30"/>
        <v/>
      </c>
      <c r="G275" s="130" t="str">
        <f t="shared" si="31"/>
        <v/>
      </c>
    </row>
    <row r="276" spans="1:7" x14ac:dyDescent="0.25">
      <c r="A276" s="128" t="str">
        <f t="shared" si="32"/>
        <v/>
      </c>
      <c r="B276" s="129" t="str">
        <f t="shared" si="33"/>
        <v/>
      </c>
      <c r="C276" s="130" t="str">
        <f t="shared" si="34"/>
        <v/>
      </c>
      <c r="D276" s="131" t="str">
        <f t="shared" si="28"/>
        <v/>
      </c>
      <c r="E276" s="131" t="str">
        <f t="shared" si="29"/>
        <v/>
      </c>
      <c r="F276" s="131" t="str">
        <f t="shared" si="30"/>
        <v/>
      </c>
      <c r="G276" s="130" t="str">
        <f t="shared" si="31"/>
        <v/>
      </c>
    </row>
    <row r="277" spans="1:7" x14ac:dyDescent="0.25">
      <c r="A277" s="128" t="str">
        <f t="shared" si="32"/>
        <v/>
      </c>
      <c r="B277" s="129" t="str">
        <f t="shared" si="33"/>
        <v/>
      </c>
      <c r="C277" s="130" t="str">
        <f t="shared" si="34"/>
        <v/>
      </c>
      <c r="D277" s="131" t="str">
        <f t="shared" si="28"/>
        <v/>
      </c>
      <c r="E277" s="131" t="str">
        <f t="shared" si="29"/>
        <v/>
      </c>
      <c r="F277" s="131" t="str">
        <f t="shared" si="30"/>
        <v/>
      </c>
      <c r="G277" s="130" t="str">
        <f t="shared" si="31"/>
        <v/>
      </c>
    </row>
    <row r="278" spans="1:7" x14ac:dyDescent="0.25">
      <c r="A278" s="128" t="str">
        <f t="shared" si="32"/>
        <v/>
      </c>
      <c r="B278" s="129" t="str">
        <f t="shared" si="33"/>
        <v/>
      </c>
      <c r="C278" s="130" t="str">
        <f t="shared" si="34"/>
        <v/>
      </c>
      <c r="D278" s="131" t="str">
        <f t="shared" si="28"/>
        <v/>
      </c>
      <c r="E278" s="131" t="str">
        <f t="shared" si="29"/>
        <v/>
      </c>
      <c r="F278" s="131" t="str">
        <f t="shared" si="30"/>
        <v/>
      </c>
      <c r="G278" s="130" t="str">
        <f t="shared" si="31"/>
        <v/>
      </c>
    </row>
    <row r="279" spans="1:7" x14ac:dyDescent="0.25">
      <c r="A279" s="128" t="str">
        <f t="shared" si="32"/>
        <v/>
      </c>
      <c r="B279" s="129" t="str">
        <f t="shared" si="33"/>
        <v/>
      </c>
      <c r="C279" s="130" t="str">
        <f t="shared" si="34"/>
        <v/>
      </c>
      <c r="D279" s="131" t="str">
        <f t="shared" si="28"/>
        <v/>
      </c>
      <c r="E279" s="131" t="str">
        <f t="shared" si="29"/>
        <v/>
      </c>
      <c r="F279" s="131" t="str">
        <f t="shared" si="30"/>
        <v/>
      </c>
      <c r="G279" s="130" t="str">
        <f t="shared" si="31"/>
        <v/>
      </c>
    </row>
    <row r="280" spans="1:7" x14ac:dyDescent="0.25">
      <c r="A280" s="128" t="str">
        <f t="shared" si="32"/>
        <v/>
      </c>
      <c r="B280" s="129" t="str">
        <f t="shared" si="33"/>
        <v/>
      </c>
      <c r="C280" s="130" t="str">
        <f t="shared" si="34"/>
        <v/>
      </c>
      <c r="D280" s="131" t="str">
        <f t="shared" si="28"/>
        <v/>
      </c>
      <c r="E280" s="131" t="str">
        <f t="shared" si="29"/>
        <v/>
      </c>
      <c r="F280" s="131" t="str">
        <f t="shared" si="30"/>
        <v/>
      </c>
      <c r="G280" s="130" t="str">
        <f t="shared" si="31"/>
        <v/>
      </c>
    </row>
    <row r="281" spans="1:7" x14ac:dyDescent="0.25">
      <c r="A281" s="128" t="str">
        <f t="shared" si="32"/>
        <v/>
      </c>
      <c r="B281" s="129" t="str">
        <f t="shared" si="33"/>
        <v/>
      </c>
      <c r="C281" s="130" t="str">
        <f t="shared" si="34"/>
        <v/>
      </c>
      <c r="D281" s="131" t="str">
        <f t="shared" si="28"/>
        <v/>
      </c>
      <c r="E281" s="131" t="str">
        <f t="shared" si="29"/>
        <v/>
      </c>
      <c r="F281" s="131" t="str">
        <f t="shared" si="30"/>
        <v/>
      </c>
      <c r="G281" s="130" t="str">
        <f t="shared" si="31"/>
        <v/>
      </c>
    </row>
    <row r="282" spans="1:7" x14ac:dyDescent="0.25">
      <c r="A282" s="128" t="str">
        <f t="shared" si="32"/>
        <v/>
      </c>
      <c r="B282" s="129" t="str">
        <f t="shared" si="33"/>
        <v/>
      </c>
      <c r="C282" s="130" t="str">
        <f t="shared" si="34"/>
        <v/>
      </c>
      <c r="D282" s="131" t="str">
        <f t="shared" si="28"/>
        <v/>
      </c>
      <c r="E282" s="131" t="str">
        <f t="shared" si="29"/>
        <v/>
      </c>
      <c r="F282" s="131" t="str">
        <f t="shared" si="30"/>
        <v/>
      </c>
      <c r="G282" s="130" t="str">
        <f t="shared" si="31"/>
        <v/>
      </c>
    </row>
    <row r="283" spans="1:7" x14ac:dyDescent="0.25">
      <c r="A283" s="128" t="str">
        <f t="shared" si="32"/>
        <v/>
      </c>
      <c r="B283" s="129" t="str">
        <f t="shared" si="33"/>
        <v/>
      </c>
      <c r="C283" s="130" t="str">
        <f t="shared" si="34"/>
        <v/>
      </c>
      <c r="D283" s="131" t="str">
        <f t="shared" si="28"/>
        <v/>
      </c>
      <c r="E283" s="131" t="str">
        <f t="shared" si="29"/>
        <v/>
      </c>
      <c r="F283" s="131" t="str">
        <f t="shared" si="30"/>
        <v/>
      </c>
      <c r="G283" s="130" t="str">
        <f t="shared" si="31"/>
        <v/>
      </c>
    </row>
    <row r="284" spans="1:7" x14ac:dyDescent="0.25">
      <c r="A284" s="128" t="str">
        <f t="shared" si="32"/>
        <v/>
      </c>
      <c r="B284" s="129" t="str">
        <f t="shared" si="33"/>
        <v/>
      </c>
      <c r="C284" s="130" t="str">
        <f t="shared" si="34"/>
        <v/>
      </c>
      <c r="D284" s="131" t="str">
        <f t="shared" si="28"/>
        <v/>
      </c>
      <c r="E284" s="131" t="str">
        <f t="shared" si="29"/>
        <v/>
      </c>
      <c r="F284" s="131" t="str">
        <f t="shared" si="30"/>
        <v/>
      </c>
      <c r="G284" s="130" t="str">
        <f t="shared" si="31"/>
        <v/>
      </c>
    </row>
    <row r="285" spans="1:7" x14ac:dyDescent="0.25">
      <c r="A285" s="128" t="str">
        <f t="shared" si="32"/>
        <v/>
      </c>
      <c r="B285" s="129" t="str">
        <f t="shared" si="33"/>
        <v/>
      </c>
      <c r="C285" s="130" t="str">
        <f t="shared" si="34"/>
        <v/>
      </c>
      <c r="D285" s="131" t="str">
        <f t="shared" si="28"/>
        <v/>
      </c>
      <c r="E285" s="131" t="str">
        <f t="shared" si="29"/>
        <v/>
      </c>
      <c r="F285" s="131" t="str">
        <f t="shared" si="30"/>
        <v/>
      </c>
      <c r="G285" s="130" t="str">
        <f t="shared" si="31"/>
        <v/>
      </c>
    </row>
    <row r="286" spans="1:7" x14ac:dyDescent="0.25">
      <c r="A286" s="128" t="str">
        <f t="shared" si="32"/>
        <v/>
      </c>
      <c r="B286" s="129" t="str">
        <f t="shared" si="33"/>
        <v/>
      </c>
      <c r="C286" s="130" t="str">
        <f t="shared" si="34"/>
        <v/>
      </c>
      <c r="D286" s="131" t="str">
        <f t="shared" si="28"/>
        <v/>
      </c>
      <c r="E286" s="131" t="str">
        <f t="shared" si="29"/>
        <v/>
      </c>
      <c r="F286" s="131" t="str">
        <f t="shared" si="30"/>
        <v/>
      </c>
      <c r="G286" s="130" t="str">
        <f t="shared" si="31"/>
        <v/>
      </c>
    </row>
    <row r="287" spans="1:7" x14ac:dyDescent="0.25">
      <c r="A287" s="128" t="str">
        <f t="shared" si="32"/>
        <v/>
      </c>
      <c r="B287" s="129" t="str">
        <f t="shared" si="33"/>
        <v/>
      </c>
      <c r="C287" s="130" t="str">
        <f t="shared" si="34"/>
        <v/>
      </c>
      <c r="D287" s="131" t="str">
        <f t="shared" si="28"/>
        <v/>
      </c>
      <c r="E287" s="131" t="str">
        <f t="shared" si="29"/>
        <v/>
      </c>
      <c r="F287" s="131" t="str">
        <f t="shared" si="30"/>
        <v/>
      </c>
      <c r="G287" s="130" t="str">
        <f t="shared" si="31"/>
        <v/>
      </c>
    </row>
    <row r="288" spans="1:7" x14ac:dyDescent="0.25">
      <c r="A288" s="128" t="str">
        <f t="shared" si="32"/>
        <v/>
      </c>
      <c r="B288" s="129" t="str">
        <f t="shared" si="33"/>
        <v/>
      </c>
      <c r="C288" s="130" t="str">
        <f t="shared" si="34"/>
        <v/>
      </c>
      <c r="D288" s="131" t="str">
        <f t="shared" si="28"/>
        <v/>
      </c>
      <c r="E288" s="131" t="str">
        <f t="shared" si="29"/>
        <v/>
      </c>
      <c r="F288" s="131" t="str">
        <f t="shared" si="30"/>
        <v/>
      </c>
      <c r="G288" s="130" t="str">
        <f t="shared" si="31"/>
        <v/>
      </c>
    </row>
    <row r="289" spans="1:7" x14ac:dyDescent="0.25">
      <c r="A289" s="128" t="str">
        <f t="shared" si="32"/>
        <v/>
      </c>
      <c r="B289" s="129" t="str">
        <f t="shared" si="33"/>
        <v/>
      </c>
      <c r="C289" s="130" t="str">
        <f t="shared" si="34"/>
        <v/>
      </c>
      <c r="D289" s="131" t="str">
        <f t="shared" si="28"/>
        <v/>
      </c>
      <c r="E289" s="131" t="str">
        <f t="shared" si="29"/>
        <v/>
      </c>
      <c r="F289" s="131" t="str">
        <f t="shared" si="30"/>
        <v/>
      </c>
      <c r="G289" s="130" t="str">
        <f t="shared" si="31"/>
        <v/>
      </c>
    </row>
    <row r="290" spans="1:7" x14ac:dyDescent="0.25">
      <c r="A290" s="128" t="str">
        <f t="shared" si="32"/>
        <v/>
      </c>
      <c r="B290" s="129" t="str">
        <f t="shared" si="33"/>
        <v/>
      </c>
      <c r="C290" s="130" t="str">
        <f t="shared" si="34"/>
        <v/>
      </c>
      <c r="D290" s="131" t="str">
        <f t="shared" si="28"/>
        <v/>
      </c>
      <c r="E290" s="131" t="str">
        <f t="shared" si="29"/>
        <v/>
      </c>
      <c r="F290" s="131" t="str">
        <f t="shared" si="30"/>
        <v/>
      </c>
      <c r="G290" s="130" t="str">
        <f t="shared" si="31"/>
        <v/>
      </c>
    </row>
    <row r="291" spans="1:7" x14ac:dyDescent="0.25">
      <c r="A291" s="128" t="str">
        <f t="shared" si="32"/>
        <v/>
      </c>
      <c r="B291" s="129" t="str">
        <f t="shared" si="33"/>
        <v/>
      </c>
      <c r="C291" s="130" t="str">
        <f t="shared" si="34"/>
        <v/>
      </c>
      <c r="D291" s="131" t="str">
        <f t="shared" si="28"/>
        <v/>
      </c>
      <c r="E291" s="131" t="str">
        <f t="shared" si="29"/>
        <v/>
      </c>
      <c r="F291" s="131" t="str">
        <f t="shared" si="30"/>
        <v/>
      </c>
      <c r="G291" s="130" t="str">
        <f t="shared" si="31"/>
        <v/>
      </c>
    </row>
    <row r="292" spans="1:7" x14ac:dyDescent="0.25">
      <c r="A292" s="128" t="str">
        <f t="shared" si="32"/>
        <v/>
      </c>
      <c r="B292" s="129" t="str">
        <f t="shared" si="33"/>
        <v/>
      </c>
      <c r="C292" s="130" t="str">
        <f t="shared" si="34"/>
        <v/>
      </c>
      <c r="D292" s="131" t="str">
        <f t="shared" si="28"/>
        <v/>
      </c>
      <c r="E292" s="131" t="str">
        <f t="shared" si="29"/>
        <v/>
      </c>
      <c r="F292" s="131" t="str">
        <f t="shared" si="30"/>
        <v/>
      </c>
      <c r="G292" s="130" t="str">
        <f t="shared" si="31"/>
        <v/>
      </c>
    </row>
    <row r="293" spans="1:7" x14ac:dyDescent="0.25">
      <c r="A293" s="128" t="str">
        <f t="shared" si="32"/>
        <v/>
      </c>
      <c r="B293" s="129" t="str">
        <f t="shared" si="33"/>
        <v/>
      </c>
      <c r="C293" s="130" t="str">
        <f t="shared" si="34"/>
        <v/>
      </c>
      <c r="D293" s="131" t="str">
        <f t="shared" si="28"/>
        <v/>
      </c>
      <c r="E293" s="131" t="str">
        <f t="shared" si="29"/>
        <v/>
      </c>
      <c r="F293" s="131" t="str">
        <f t="shared" si="30"/>
        <v/>
      </c>
      <c r="G293" s="130" t="str">
        <f t="shared" si="31"/>
        <v/>
      </c>
    </row>
    <row r="294" spans="1:7" x14ac:dyDescent="0.25">
      <c r="A294" s="128" t="str">
        <f t="shared" si="32"/>
        <v/>
      </c>
      <c r="B294" s="129" t="str">
        <f t="shared" si="33"/>
        <v/>
      </c>
      <c r="C294" s="130" t="str">
        <f t="shared" si="34"/>
        <v/>
      </c>
      <c r="D294" s="131" t="str">
        <f t="shared" si="28"/>
        <v/>
      </c>
      <c r="E294" s="131" t="str">
        <f t="shared" si="29"/>
        <v/>
      </c>
      <c r="F294" s="131" t="str">
        <f t="shared" si="30"/>
        <v/>
      </c>
      <c r="G294" s="130" t="str">
        <f t="shared" si="31"/>
        <v/>
      </c>
    </row>
    <row r="295" spans="1:7" x14ac:dyDescent="0.25">
      <c r="A295" s="128" t="str">
        <f t="shared" si="32"/>
        <v/>
      </c>
      <c r="B295" s="129" t="str">
        <f t="shared" si="33"/>
        <v/>
      </c>
      <c r="C295" s="130" t="str">
        <f t="shared" si="34"/>
        <v/>
      </c>
      <c r="D295" s="131" t="str">
        <f t="shared" si="28"/>
        <v/>
      </c>
      <c r="E295" s="131" t="str">
        <f t="shared" si="29"/>
        <v/>
      </c>
      <c r="F295" s="131" t="str">
        <f t="shared" si="30"/>
        <v/>
      </c>
      <c r="G295" s="130" t="str">
        <f t="shared" si="31"/>
        <v/>
      </c>
    </row>
    <row r="296" spans="1:7" x14ac:dyDescent="0.25">
      <c r="A296" s="128" t="str">
        <f t="shared" si="32"/>
        <v/>
      </c>
      <c r="B296" s="129" t="str">
        <f t="shared" si="33"/>
        <v/>
      </c>
      <c r="C296" s="130" t="str">
        <f t="shared" si="34"/>
        <v/>
      </c>
      <c r="D296" s="131" t="str">
        <f t="shared" si="28"/>
        <v/>
      </c>
      <c r="E296" s="131" t="str">
        <f t="shared" si="29"/>
        <v/>
      </c>
      <c r="F296" s="131" t="str">
        <f t="shared" si="30"/>
        <v/>
      </c>
      <c r="G296" s="130" t="str">
        <f t="shared" si="31"/>
        <v/>
      </c>
    </row>
    <row r="297" spans="1:7" x14ac:dyDescent="0.25">
      <c r="A297" s="128" t="str">
        <f t="shared" si="32"/>
        <v/>
      </c>
      <c r="B297" s="129" t="str">
        <f t="shared" si="33"/>
        <v/>
      </c>
      <c r="C297" s="130" t="str">
        <f t="shared" si="34"/>
        <v/>
      </c>
      <c r="D297" s="131" t="str">
        <f t="shared" si="28"/>
        <v/>
      </c>
      <c r="E297" s="131" t="str">
        <f t="shared" si="29"/>
        <v/>
      </c>
      <c r="F297" s="131" t="str">
        <f t="shared" si="30"/>
        <v/>
      </c>
      <c r="G297" s="130" t="str">
        <f t="shared" si="31"/>
        <v/>
      </c>
    </row>
    <row r="298" spans="1:7" x14ac:dyDescent="0.25">
      <c r="A298" s="128" t="str">
        <f t="shared" si="32"/>
        <v/>
      </c>
      <c r="B298" s="129" t="str">
        <f t="shared" si="33"/>
        <v/>
      </c>
      <c r="C298" s="130" t="str">
        <f t="shared" si="34"/>
        <v/>
      </c>
      <c r="D298" s="131" t="str">
        <f t="shared" si="28"/>
        <v/>
      </c>
      <c r="E298" s="131" t="str">
        <f t="shared" si="29"/>
        <v/>
      </c>
      <c r="F298" s="131" t="str">
        <f t="shared" si="30"/>
        <v/>
      </c>
      <c r="G298" s="130" t="str">
        <f t="shared" si="31"/>
        <v/>
      </c>
    </row>
    <row r="299" spans="1:7" x14ac:dyDescent="0.25">
      <c r="A299" s="128" t="str">
        <f t="shared" si="32"/>
        <v/>
      </c>
      <c r="B299" s="129" t="str">
        <f t="shared" si="33"/>
        <v/>
      </c>
      <c r="C299" s="130" t="str">
        <f t="shared" si="34"/>
        <v/>
      </c>
      <c r="D299" s="131" t="str">
        <f t="shared" si="28"/>
        <v/>
      </c>
      <c r="E299" s="131" t="str">
        <f t="shared" si="29"/>
        <v/>
      </c>
      <c r="F299" s="131" t="str">
        <f t="shared" si="30"/>
        <v/>
      </c>
      <c r="G299" s="130" t="str">
        <f t="shared" si="31"/>
        <v/>
      </c>
    </row>
    <row r="300" spans="1:7" x14ac:dyDescent="0.25">
      <c r="A300" s="128" t="str">
        <f t="shared" si="32"/>
        <v/>
      </c>
      <c r="B300" s="129" t="str">
        <f t="shared" si="33"/>
        <v/>
      </c>
      <c r="C300" s="130" t="str">
        <f t="shared" si="34"/>
        <v/>
      </c>
      <c r="D300" s="131" t="str">
        <f t="shared" si="28"/>
        <v/>
      </c>
      <c r="E300" s="131" t="str">
        <f t="shared" si="29"/>
        <v/>
      </c>
      <c r="F300" s="131" t="str">
        <f t="shared" si="30"/>
        <v/>
      </c>
      <c r="G300" s="130" t="str">
        <f t="shared" si="31"/>
        <v/>
      </c>
    </row>
    <row r="301" spans="1:7" x14ac:dyDescent="0.25">
      <c r="A301" s="128" t="str">
        <f t="shared" si="32"/>
        <v/>
      </c>
      <c r="B301" s="129" t="str">
        <f t="shared" si="33"/>
        <v/>
      </c>
      <c r="C301" s="130" t="str">
        <f t="shared" si="34"/>
        <v/>
      </c>
      <c r="D301" s="131" t="str">
        <f t="shared" si="28"/>
        <v/>
      </c>
      <c r="E301" s="131" t="str">
        <f t="shared" si="29"/>
        <v/>
      </c>
      <c r="F301" s="131" t="str">
        <f t="shared" si="30"/>
        <v/>
      </c>
      <c r="G301" s="130" t="str">
        <f t="shared" si="31"/>
        <v/>
      </c>
    </row>
    <row r="302" spans="1:7" x14ac:dyDescent="0.25">
      <c r="A302" s="128" t="str">
        <f t="shared" si="32"/>
        <v/>
      </c>
      <c r="B302" s="129" t="str">
        <f t="shared" si="33"/>
        <v/>
      </c>
      <c r="C302" s="130" t="str">
        <f t="shared" si="34"/>
        <v/>
      </c>
      <c r="D302" s="131" t="str">
        <f t="shared" si="28"/>
        <v/>
      </c>
      <c r="E302" s="131" t="str">
        <f t="shared" si="29"/>
        <v/>
      </c>
      <c r="F302" s="131" t="str">
        <f t="shared" si="30"/>
        <v/>
      </c>
      <c r="G302" s="130" t="str">
        <f t="shared" si="31"/>
        <v/>
      </c>
    </row>
    <row r="303" spans="1:7" x14ac:dyDescent="0.25">
      <c r="A303" s="128" t="str">
        <f t="shared" si="32"/>
        <v/>
      </c>
      <c r="B303" s="129" t="str">
        <f t="shared" si="33"/>
        <v/>
      </c>
      <c r="C303" s="130" t="str">
        <f t="shared" si="34"/>
        <v/>
      </c>
      <c r="D303" s="131" t="str">
        <f t="shared" si="28"/>
        <v/>
      </c>
      <c r="E303" s="131" t="str">
        <f t="shared" si="29"/>
        <v/>
      </c>
      <c r="F303" s="131" t="str">
        <f t="shared" si="30"/>
        <v/>
      </c>
      <c r="G303" s="130" t="str">
        <f t="shared" si="31"/>
        <v/>
      </c>
    </row>
    <row r="304" spans="1:7" x14ac:dyDescent="0.25">
      <c r="A304" s="128" t="str">
        <f t="shared" si="32"/>
        <v/>
      </c>
      <c r="B304" s="129" t="str">
        <f t="shared" si="33"/>
        <v/>
      </c>
      <c r="C304" s="130" t="str">
        <f t="shared" si="34"/>
        <v/>
      </c>
      <c r="D304" s="131" t="str">
        <f t="shared" si="28"/>
        <v/>
      </c>
      <c r="E304" s="131" t="str">
        <f t="shared" si="29"/>
        <v/>
      </c>
      <c r="F304" s="131" t="str">
        <f t="shared" si="30"/>
        <v/>
      </c>
      <c r="G304" s="130" t="str">
        <f t="shared" si="31"/>
        <v/>
      </c>
    </row>
    <row r="305" spans="1:7" x14ac:dyDescent="0.25">
      <c r="A305" s="128" t="str">
        <f t="shared" si="32"/>
        <v/>
      </c>
      <c r="B305" s="129" t="str">
        <f t="shared" si="33"/>
        <v/>
      </c>
      <c r="C305" s="130" t="str">
        <f t="shared" si="34"/>
        <v/>
      </c>
      <c r="D305" s="131" t="str">
        <f t="shared" si="28"/>
        <v/>
      </c>
      <c r="E305" s="131" t="str">
        <f t="shared" si="29"/>
        <v/>
      </c>
      <c r="F305" s="131" t="str">
        <f t="shared" si="30"/>
        <v/>
      </c>
      <c r="G305" s="130" t="str">
        <f t="shared" si="31"/>
        <v/>
      </c>
    </row>
    <row r="306" spans="1:7" x14ac:dyDescent="0.25">
      <c r="A306" s="128" t="str">
        <f t="shared" si="32"/>
        <v/>
      </c>
      <c r="B306" s="129" t="str">
        <f t="shared" si="33"/>
        <v/>
      </c>
      <c r="C306" s="130" t="str">
        <f t="shared" si="34"/>
        <v/>
      </c>
      <c r="D306" s="131" t="str">
        <f t="shared" si="28"/>
        <v/>
      </c>
      <c r="E306" s="131" t="str">
        <f t="shared" si="29"/>
        <v/>
      </c>
      <c r="F306" s="131" t="str">
        <f t="shared" si="30"/>
        <v/>
      </c>
      <c r="G306" s="130" t="str">
        <f t="shared" si="31"/>
        <v/>
      </c>
    </row>
    <row r="307" spans="1:7" x14ac:dyDescent="0.25">
      <c r="A307" s="128" t="str">
        <f t="shared" si="32"/>
        <v/>
      </c>
      <c r="B307" s="129" t="str">
        <f t="shared" si="33"/>
        <v/>
      </c>
      <c r="C307" s="130" t="str">
        <f t="shared" si="34"/>
        <v/>
      </c>
      <c r="D307" s="131" t="str">
        <f t="shared" si="28"/>
        <v/>
      </c>
      <c r="E307" s="131" t="str">
        <f t="shared" si="29"/>
        <v/>
      </c>
      <c r="F307" s="131" t="str">
        <f t="shared" si="30"/>
        <v/>
      </c>
      <c r="G307" s="130" t="str">
        <f t="shared" si="31"/>
        <v/>
      </c>
    </row>
    <row r="308" spans="1:7" x14ac:dyDescent="0.25">
      <c r="A308" s="128" t="str">
        <f t="shared" si="32"/>
        <v/>
      </c>
      <c r="B308" s="129" t="str">
        <f t="shared" si="33"/>
        <v/>
      </c>
      <c r="C308" s="130" t="str">
        <f t="shared" si="34"/>
        <v/>
      </c>
      <c r="D308" s="131" t="str">
        <f t="shared" si="28"/>
        <v/>
      </c>
      <c r="E308" s="131" t="str">
        <f t="shared" si="29"/>
        <v/>
      </c>
      <c r="F308" s="131" t="str">
        <f t="shared" si="30"/>
        <v/>
      </c>
      <c r="G308" s="130" t="str">
        <f t="shared" si="31"/>
        <v/>
      </c>
    </row>
    <row r="309" spans="1:7" x14ac:dyDescent="0.25">
      <c r="A309" s="128" t="str">
        <f t="shared" si="32"/>
        <v/>
      </c>
      <c r="B309" s="129" t="str">
        <f t="shared" si="33"/>
        <v/>
      </c>
      <c r="C309" s="130" t="str">
        <f t="shared" si="34"/>
        <v/>
      </c>
      <c r="D309" s="131" t="str">
        <f t="shared" si="28"/>
        <v/>
      </c>
      <c r="E309" s="131" t="str">
        <f t="shared" si="29"/>
        <v/>
      </c>
      <c r="F309" s="131" t="str">
        <f t="shared" si="30"/>
        <v/>
      </c>
      <c r="G309" s="130" t="str">
        <f t="shared" si="31"/>
        <v/>
      </c>
    </row>
    <row r="310" spans="1:7" x14ac:dyDescent="0.25">
      <c r="A310" s="128" t="str">
        <f t="shared" si="32"/>
        <v/>
      </c>
      <c r="B310" s="129" t="str">
        <f t="shared" si="33"/>
        <v/>
      </c>
      <c r="C310" s="130" t="str">
        <f t="shared" si="34"/>
        <v/>
      </c>
      <c r="D310" s="131" t="str">
        <f t="shared" si="28"/>
        <v/>
      </c>
      <c r="E310" s="131" t="str">
        <f t="shared" si="29"/>
        <v/>
      </c>
      <c r="F310" s="131" t="str">
        <f t="shared" si="30"/>
        <v/>
      </c>
      <c r="G310" s="130" t="str">
        <f t="shared" si="31"/>
        <v/>
      </c>
    </row>
    <row r="311" spans="1:7" x14ac:dyDescent="0.25">
      <c r="A311" s="128" t="str">
        <f t="shared" si="32"/>
        <v/>
      </c>
      <c r="B311" s="129" t="str">
        <f t="shared" si="33"/>
        <v/>
      </c>
      <c r="C311" s="130" t="str">
        <f t="shared" si="34"/>
        <v/>
      </c>
      <c r="D311" s="131" t="str">
        <f t="shared" si="28"/>
        <v/>
      </c>
      <c r="E311" s="131" t="str">
        <f t="shared" si="29"/>
        <v/>
      </c>
      <c r="F311" s="131" t="str">
        <f t="shared" si="30"/>
        <v/>
      </c>
      <c r="G311" s="130" t="str">
        <f t="shared" si="31"/>
        <v/>
      </c>
    </row>
    <row r="312" spans="1:7" x14ac:dyDescent="0.25">
      <c r="A312" s="128" t="str">
        <f t="shared" si="32"/>
        <v/>
      </c>
      <c r="B312" s="129" t="str">
        <f t="shared" si="33"/>
        <v/>
      </c>
      <c r="C312" s="130" t="str">
        <f t="shared" si="34"/>
        <v/>
      </c>
      <c r="D312" s="131" t="str">
        <f t="shared" si="28"/>
        <v/>
      </c>
      <c r="E312" s="131" t="str">
        <f t="shared" si="29"/>
        <v/>
      </c>
      <c r="F312" s="131" t="str">
        <f t="shared" si="30"/>
        <v/>
      </c>
      <c r="G312" s="130" t="str">
        <f t="shared" si="31"/>
        <v/>
      </c>
    </row>
    <row r="313" spans="1:7" x14ac:dyDescent="0.25">
      <c r="A313" s="128" t="str">
        <f t="shared" si="32"/>
        <v/>
      </c>
      <c r="B313" s="129" t="str">
        <f t="shared" si="33"/>
        <v/>
      </c>
      <c r="C313" s="130" t="str">
        <f t="shared" si="34"/>
        <v/>
      </c>
      <c r="D313" s="131" t="str">
        <f t="shared" si="28"/>
        <v/>
      </c>
      <c r="E313" s="131" t="str">
        <f t="shared" si="29"/>
        <v/>
      </c>
      <c r="F313" s="131" t="str">
        <f t="shared" si="30"/>
        <v/>
      </c>
      <c r="G313" s="130" t="str">
        <f t="shared" si="31"/>
        <v/>
      </c>
    </row>
    <row r="314" spans="1:7" x14ac:dyDescent="0.25">
      <c r="A314" s="128" t="str">
        <f t="shared" si="32"/>
        <v/>
      </c>
      <c r="B314" s="129" t="str">
        <f t="shared" si="33"/>
        <v/>
      </c>
      <c r="C314" s="130" t="str">
        <f t="shared" si="34"/>
        <v/>
      </c>
      <c r="D314" s="131" t="str">
        <f t="shared" si="28"/>
        <v/>
      </c>
      <c r="E314" s="131" t="str">
        <f t="shared" si="29"/>
        <v/>
      </c>
      <c r="F314" s="131" t="str">
        <f t="shared" si="30"/>
        <v/>
      </c>
      <c r="G314" s="130" t="str">
        <f t="shared" si="31"/>
        <v/>
      </c>
    </row>
    <row r="315" spans="1:7" x14ac:dyDescent="0.25">
      <c r="A315" s="128" t="str">
        <f t="shared" si="32"/>
        <v/>
      </c>
      <c r="B315" s="129" t="str">
        <f t="shared" si="33"/>
        <v/>
      </c>
      <c r="C315" s="130" t="str">
        <f t="shared" si="34"/>
        <v/>
      </c>
      <c r="D315" s="131" t="str">
        <f t="shared" si="28"/>
        <v/>
      </c>
      <c r="E315" s="131" t="str">
        <f t="shared" si="29"/>
        <v/>
      </c>
      <c r="F315" s="131" t="str">
        <f t="shared" si="30"/>
        <v/>
      </c>
      <c r="G315" s="130" t="str">
        <f t="shared" si="31"/>
        <v/>
      </c>
    </row>
    <row r="316" spans="1:7" x14ac:dyDescent="0.25">
      <c r="A316" s="128" t="str">
        <f t="shared" si="32"/>
        <v/>
      </c>
      <c r="B316" s="129" t="str">
        <f t="shared" si="33"/>
        <v/>
      </c>
      <c r="C316" s="130" t="str">
        <f t="shared" si="34"/>
        <v/>
      </c>
      <c r="D316" s="131" t="str">
        <f t="shared" si="28"/>
        <v/>
      </c>
      <c r="E316" s="131" t="str">
        <f t="shared" si="29"/>
        <v/>
      </c>
      <c r="F316" s="131" t="str">
        <f t="shared" si="30"/>
        <v/>
      </c>
      <c r="G316" s="130" t="str">
        <f t="shared" si="31"/>
        <v/>
      </c>
    </row>
    <row r="317" spans="1:7" x14ac:dyDescent="0.25">
      <c r="A317" s="128" t="str">
        <f t="shared" si="32"/>
        <v/>
      </c>
      <c r="B317" s="129" t="str">
        <f t="shared" si="33"/>
        <v/>
      </c>
      <c r="C317" s="130" t="str">
        <f t="shared" si="34"/>
        <v/>
      </c>
      <c r="D317" s="131" t="str">
        <f t="shared" si="28"/>
        <v/>
      </c>
      <c r="E317" s="131" t="str">
        <f t="shared" si="29"/>
        <v/>
      </c>
      <c r="F317" s="131" t="str">
        <f t="shared" si="30"/>
        <v/>
      </c>
      <c r="G317" s="130" t="str">
        <f t="shared" si="31"/>
        <v/>
      </c>
    </row>
    <row r="318" spans="1:7" x14ac:dyDescent="0.25">
      <c r="A318" s="128" t="str">
        <f t="shared" si="32"/>
        <v/>
      </c>
      <c r="B318" s="129" t="str">
        <f t="shared" si="33"/>
        <v/>
      </c>
      <c r="C318" s="130" t="str">
        <f t="shared" si="34"/>
        <v/>
      </c>
      <c r="D318" s="131" t="str">
        <f t="shared" si="28"/>
        <v/>
      </c>
      <c r="E318" s="131" t="str">
        <f t="shared" si="29"/>
        <v/>
      </c>
      <c r="F318" s="131" t="str">
        <f t="shared" si="30"/>
        <v/>
      </c>
      <c r="G318" s="130" t="str">
        <f t="shared" si="31"/>
        <v/>
      </c>
    </row>
    <row r="319" spans="1:7" x14ac:dyDescent="0.25">
      <c r="A319" s="128" t="str">
        <f t="shared" si="32"/>
        <v/>
      </c>
      <c r="B319" s="129" t="str">
        <f t="shared" si="33"/>
        <v/>
      </c>
      <c r="C319" s="130" t="str">
        <f t="shared" si="34"/>
        <v/>
      </c>
      <c r="D319" s="131" t="str">
        <f t="shared" si="28"/>
        <v/>
      </c>
      <c r="E319" s="131" t="str">
        <f t="shared" si="29"/>
        <v/>
      </c>
      <c r="F319" s="131" t="str">
        <f t="shared" si="30"/>
        <v/>
      </c>
      <c r="G319" s="130" t="str">
        <f t="shared" si="31"/>
        <v/>
      </c>
    </row>
    <row r="320" spans="1:7" x14ac:dyDescent="0.25">
      <c r="A320" s="128" t="str">
        <f t="shared" si="32"/>
        <v/>
      </c>
      <c r="B320" s="129" t="str">
        <f t="shared" si="33"/>
        <v/>
      </c>
      <c r="C320" s="130" t="str">
        <f t="shared" si="34"/>
        <v/>
      </c>
      <c r="D320" s="131" t="str">
        <f t="shared" si="28"/>
        <v/>
      </c>
      <c r="E320" s="131" t="str">
        <f t="shared" si="29"/>
        <v/>
      </c>
      <c r="F320" s="131" t="str">
        <f t="shared" si="30"/>
        <v/>
      </c>
      <c r="G320" s="130" t="str">
        <f t="shared" si="31"/>
        <v/>
      </c>
    </row>
    <row r="321" spans="1:7" x14ac:dyDescent="0.25">
      <c r="A321" s="128" t="str">
        <f t="shared" si="32"/>
        <v/>
      </c>
      <c r="B321" s="129" t="str">
        <f t="shared" si="33"/>
        <v/>
      </c>
      <c r="C321" s="130" t="str">
        <f t="shared" si="34"/>
        <v/>
      </c>
      <c r="D321" s="131" t="str">
        <f t="shared" si="28"/>
        <v/>
      </c>
      <c r="E321" s="131" t="str">
        <f t="shared" si="29"/>
        <v/>
      </c>
      <c r="F321" s="131" t="str">
        <f t="shared" si="30"/>
        <v/>
      </c>
      <c r="G321" s="130" t="str">
        <f t="shared" si="31"/>
        <v/>
      </c>
    </row>
    <row r="322" spans="1:7" x14ac:dyDescent="0.25">
      <c r="A322" s="128" t="str">
        <f t="shared" si="32"/>
        <v/>
      </c>
      <c r="B322" s="129" t="str">
        <f t="shared" si="33"/>
        <v/>
      </c>
      <c r="C322" s="130" t="str">
        <f t="shared" si="34"/>
        <v/>
      </c>
      <c r="D322" s="131" t="str">
        <f t="shared" si="28"/>
        <v/>
      </c>
      <c r="E322" s="131" t="str">
        <f t="shared" si="29"/>
        <v/>
      </c>
      <c r="F322" s="131" t="str">
        <f t="shared" si="30"/>
        <v/>
      </c>
      <c r="G322" s="130" t="str">
        <f t="shared" si="31"/>
        <v/>
      </c>
    </row>
    <row r="323" spans="1:7" x14ac:dyDescent="0.25">
      <c r="A323" s="128" t="str">
        <f t="shared" si="32"/>
        <v/>
      </c>
      <c r="B323" s="129" t="str">
        <f t="shared" si="33"/>
        <v/>
      </c>
      <c r="C323" s="130" t="str">
        <f t="shared" si="34"/>
        <v/>
      </c>
      <c r="D323" s="131" t="str">
        <f t="shared" si="28"/>
        <v/>
      </c>
      <c r="E323" s="131" t="str">
        <f t="shared" si="29"/>
        <v/>
      </c>
      <c r="F323" s="131" t="str">
        <f t="shared" si="30"/>
        <v/>
      </c>
      <c r="G323" s="130" t="str">
        <f t="shared" si="31"/>
        <v/>
      </c>
    </row>
    <row r="324" spans="1:7" x14ac:dyDescent="0.25">
      <c r="A324" s="128" t="str">
        <f t="shared" si="32"/>
        <v/>
      </c>
      <c r="B324" s="129" t="str">
        <f t="shared" si="33"/>
        <v/>
      </c>
      <c r="C324" s="130" t="str">
        <f t="shared" si="34"/>
        <v/>
      </c>
      <c r="D324" s="131" t="str">
        <f t="shared" si="28"/>
        <v/>
      </c>
      <c r="E324" s="131" t="str">
        <f t="shared" si="29"/>
        <v/>
      </c>
      <c r="F324" s="131" t="str">
        <f t="shared" si="30"/>
        <v/>
      </c>
      <c r="G324" s="130" t="str">
        <f t="shared" si="31"/>
        <v/>
      </c>
    </row>
    <row r="325" spans="1:7" x14ac:dyDescent="0.25">
      <c r="A325" s="128" t="str">
        <f t="shared" si="32"/>
        <v/>
      </c>
      <c r="B325" s="129" t="str">
        <f t="shared" si="33"/>
        <v/>
      </c>
      <c r="C325" s="130" t="str">
        <f t="shared" si="34"/>
        <v/>
      </c>
      <c r="D325" s="131" t="str">
        <f t="shared" si="28"/>
        <v/>
      </c>
      <c r="E325" s="131" t="str">
        <f t="shared" si="29"/>
        <v/>
      </c>
      <c r="F325" s="131" t="str">
        <f t="shared" si="30"/>
        <v/>
      </c>
      <c r="G325" s="130" t="str">
        <f t="shared" si="31"/>
        <v/>
      </c>
    </row>
    <row r="326" spans="1:7" x14ac:dyDescent="0.25">
      <c r="A326" s="128" t="str">
        <f t="shared" si="32"/>
        <v/>
      </c>
      <c r="B326" s="129" t="str">
        <f t="shared" si="33"/>
        <v/>
      </c>
      <c r="C326" s="130" t="str">
        <f t="shared" si="34"/>
        <v/>
      </c>
      <c r="D326" s="131" t="str">
        <f t="shared" si="28"/>
        <v/>
      </c>
      <c r="E326" s="131" t="str">
        <f t="shared" si="29"/>
        <v/>
      </c>
      <c r="F326" s="131" t="str">
        <f t="shared" si="30"/>
        <v/>
      </c>
      <c r="G326" s="130" t="str">
        <f t="shared" si="31"/>
        <v/>
      </c>
    </row>
    <row r="327" spans="1:7" x14ac:dyDescent="0.25">
      <c r="A327" s="128" t="str">
        <f t="shared" si="32"/>
        <v/>
      </c>
      <c r="B327" s="129" t="str">
        <f t="shared" si="33"/>
        <v/>
      </c>
      <c r="C327" s="130" t="str">
        <f t="shared" si="34"/>
        <v/>
      </c>
      <c r="D327" s="131" t="str">
        <f t="shared" si="28"/>
        <v/>
      </c>
      <c r="E327" s="131" t="str">
        <f t="shared" si="29"/>
        <v/>
      </c>
      <c r="F327" s="131" t="str">
        <f t="shared" si="30"/>
        <v/>
      </c>
      <c r="G327" s="130" t="str">
        <f t="shared" si="31"/>
        <v/>
      </c>
    </row>
    <row r="328" spans="1:7" x14ac:dyDescent="0.25">
      <c r="A328" s="128" t="str">
        <f t="shared" si="32"/>
        <v/>
      </c>
      <c r="B328" s="129" t="str">
        <f t="shared" si="33"/>
        <v/>
      </c>
      <c r="C328" s="130" t="str">
        <f t="shared" si="34"/>
        <v/>
      </c>
      <c r="D328" s="131" t="str">
        <f t="shared" si="28"/>
        <v/>
      </c>
      <c r="E328" s="131" t="str">
        <f t="shared" si="29"/>
        <v/>
      </c>
      <c r="F328" s="131" t="str">
        <f t="shared" si="30"/>
        <v/>
      </c>
      <c r="G328" s="130" t="str">
        <f t="shared" si="31"/>
        <v/>
      </c>
    </row>
    <row r="329" spans="1:7" x14ac:dyDescent="0.25">
      <c r="A329" s="128" t="str">
        <f t="shared" si="32"/>
        <v/>
      </c>
      <c r="B329" s="129" t="str">
        <f t="shared" si="33"/>
        <v/>
      </c>
      <c r="C329" s="130" t="str">
        <f t="shared" si="34"/>
        <v/>
      </c>
      <c r="D329" s="131" t="str">
        <f t="shared" si="28"/>
        <v/>
      </c>
      <c r="E329" s="131" t="str">
        <f t="shared" si="29"/>
        <v/>
      </c>
      <c r="F329" s="131" t="str">
        <f t="shared" si="30"/>
        <v/>
      </c>
      <c r="G329" s="130" t="str">
        <f t="shared" si="31"/>
        <v/>
      </c>
    </row>
    <row r="330" spans="1:7" x14ac:dyDescent="0.25">
      <c r="A330" s="128" t="str">
        <f t="shared" si="32"/>
        <v/>
      </c>
      <c r="B330" s="129" t="str">
        <f t="shared" si="33"/>
        <v/>
      </c>
      <c r="C330" s="130" t="str">
        <f t="shared" si="34"/>
        <v/>
      </c>
      <c r="D330" s="131" t="str">
        <f t="shared" si="28"/>
        <v/>
      </c>
      <c r="E330" s="131" t="str">
        <f t="shared" si="29"/>
        <v/>
      </c>
      <c r="F330" s="131" t="str">
        <f t="shared" si="30"/>
        <v/>
      </c>
      <c r="G330" s="130" t="str">
        <f t="shared" si="31"/>
        <v/>
      </c>
    </row>
    <row r="331" spans="1:7" x14ac:dyDescent="0.25">
      <c r="A331" s="128" t="str">
        <f t="shared" si="32"/>
        <v/>
      </c>
      <c r="B331" s="129" t="str">
        <f t="shared" si="33"/>
        <v/>
      </c>
      <c r="C331" s="130" t="str">
        <f t="shared" si="34"/>
        <v/>
      </c>
      <c r="D331" s="131" t="str">
        <f t="shared" si="28"/>
        <v/>
      </c>
      <c r="E331" s="131" t="str">
        <f t="shared" si="29"/>
        <v/>
      </c>
      <c r="F331" s="131" t="str">
        <f t="shared" si="30"/>
        <v/>
      </c>
      <c r="G331" s="130" t="str">
        <f t="shared" si="31"/>
        <v/>
      </c>
    </row>
    <row r="332" spans="1:7" x14ac:dyDescent="0.25">
      <c r="A332" s="128" t="str">
        <f t="shared" si="32"/>
        <v/>
      </c>
      <c r="B332" s="129" t="str">
        <f t="shared" si="33"/>
        <v/>
      </c>
      <c r="C332" s="130" t="str">
        <f t="shared" si="34"/>
        <v/>
      </c>
      <c r="D332" s="131" t="str">
        <f t="shared" si="28"/>
        <v/>
      </c>
      <c r="E332" s="131" t="str">
        <f t="shared" si="29"/>
        <v/>
      </c>
      <c r="F332" s="131" t="str">
        <f t="shared" si="30"/>
        <v/>
      </c>
      <c r="G332" s="130" t="str">
        <f t="shared" si="31"/>
        <v/>
      </c>
    </row>
    <row r="333" spans="1:7" x14ac:dyDescent="0.25">
      <c r="A333" s="128" t="str">
        <f t="shared" si="32"/>
        <v/>
      </c>
      <c r="B333" s="129" t="str">
        <f t="shared" si="33"/>
        <v/>
      </c>
      <c r="C333" s="130" t="str">
        <f t="shared" si="34"/>
        <v/>
      </c>
      <c r="D333" s="131" t="str">
        <f t="shared" si="28"/>
        <v/>
      </c>
      <c r="E333" s="131" t="str">
        <f t="shared" si="29"/>
        <v/>
      </c>
      <c r="F333" s="131" t="str">
        <f t="shared" si="30"/>
        <v/>
      </c>
      <c r="G333" s="130" t="str">
        <f t="shared" si="31"/>
        <v/>
      </c>
    </row>
    <row r="334" spans="1:7" x14ac:dyDescent="0.25">
      <c r="A334" s="128" t="str">
        <f t="shared" si="32"/>
        <v/>
      </c>
      <c r="B334" s="129" t="str">
        <f t="shared" si="33"/>
        <v/>
      </c>
      <c r="C334" s="130" t="str">
        <f t="shared" si="34"/>
        <v/>
      </c>
      <c r="D334" s="131" t="str">
        <f t="shared" ref="D334:D397" si="35">IF(B334="","",IPMT($E$10/12,B334,$E$7,-$E$8,$E$9,0))</f>
        <v/>
      </c>
      <c r="E334" s="131" t="str">
        <f t="shared" ref="E334:E397" si="36">IF(B334="","",PPMT($E$10/12,B334,$E$7,-$E$8,$E$9,0))</f>
        <v/>
      </c>
      <c r="F334" s="131" t="str">
        <f t="shared" si="30"/>
        <v/>
      </c>
      <c r="G334" s="130" t="str">
        <f t="shared" si="31"/>
        <v/>
      </c>
    </row>
    <row r="335" spans="1:7" x14ac:dyDescent="0.25">
      <c r="A335" s="128" t="str">
        <f t="shared" si="32"/>
        <v/>
      </c>
      <c r="B335" s="129" t="str">
        <f t="shared" si="33"/>
        <v/>
      </c>
      <c r="C335" s="130" t="str">
        <f t="shared" si="34"/>
        <v/>
      </c>
      <c r="D335" s="131" t="str">
        <f t="shared" si="35"/>
        <v/>
      </c>
      <c r="E335" s="131" t="str">
        <f t="shared" si="36"/>
        <v/>
      </c>
      <c r="F335" s="131" t="str">
        <f t="shared" ref="F335:F398" si="37">IF(B335="","",SUM(D335:E335))</f>
        <v/>
      </c>
      <c r="G335" s="130" t="str">
        <f t="shared" ref="G335:G398" si="38">IF(B335="","",SUM(C335)-SUM(E335))</f>
        <v/>
      </c>
    </row>
    <row r="336" spans="1:7" x14ac:dyDescent="0.25">
      <c r="A336" s="128" t="str">
        <f t="shared" ref="A336:A399" si="39">IF(B336="","",EDATE(A335,1))</f>
        <v/>
      </c>
      <c r="B336" s="129" t="str">
        <f t="shared" ref="B336:B399" si="40">IF(B335="","",IF(SUM(B335)+1&lt;=$E$7,SUM(B335)+1,""))</f>
        <v/>
      </c>
      <c r="C336" s="130" t="str">
        <f t="shared" ref="C336:C399" si="41">IF(B336="","",G335)</f>
        <v/>
      </c>
      <c r="D336" s="131" t="str">
        <f t="shared" si="35"/>
        <v/>
      </c>
      <c r="E336" s="131" t="str">
        <f t="shared" si="36"/>
        <v/>
      </c>
      <c r="F336" s="131" t="str">
        <f t="shared" si="37"/>
        <v/>
      </c>
      <c r="G336" s="130" t="str">
        <f t="shared" si="38"/>
        <v/>
      </c>
    </row>
    <row r="337" spans="1:7" x14ac:dyDescent="0.25">
      <c r="A337" s="128" t="str">
        <f t="shared" si="39"/>
        <v/>
      </c>
      <c r="B337" s="129" t="str">
        <f t="shared" si="40"/>
        <v/>
      </c>
      <c r="C337" s="130" t="str">
        <f t="shared" si="41"/>
        <v/>
      </c>
      <c r="D337" s="131" t="str">
        <f t="shared" si="35"/>
        <v/>
      </c>
      <c r="E337" s="131" t="str">
        <f t="shared" si="36"/>
        <v/>
      </c>
      <c r="F337" s="131" t="str">
        <f t="shared" si="37"/>
        <v/>
      </c>
      <c r="G337" s="130" t="str">
        <f t="shared" si="38"/>
        <v/>
      </c>
    </row>
    <row r="338" spans="1:7" x14ac:dyDescent="0.25">
      <c r="A338" s="128" t="str">
        <f t="shared" si="39"/>
        <v/>
      </c>
      <c r="B338" s="129" t="str">
        <f t="shared" si="40"/>
        <v/>
      </c>
      <c r="C338" s="130" t="str">
        <f t="shared" si="41"/>
        <v/>
      </c>
      <c r="D338" s="131" t="str">
        <f t="shared" si="35"/>
        <v/>
      </c>
      <c r="E338" s="131" t="str">
        <f t="shared" si="36"/>
        <v/>
      </c>
      <c r="F338" s="131" t="str">
        <f t="shared" si="37"/>
        <v/>
      </c>
      <c r="G338" s="130" t="str">
        <f t="shared" si="38"/>
        <v/>
      </c>
    </row>
    <row r="339" spans="1:7" x14ac:dyDescent="0.25">
      <c r="A339" s="128" t="str">
        <f t="shared" si="39"/>
        <v/>
      </c>
      <c r="B339" s="129" t="str">
        <f t="shared" si="40"/>
        <v/>
      </c>
      <c r="C339" s="130" t="str">
        <f t="shared" si="41"/>
        <v/>
      </c>
      <c r="D339" s="131" t="str">
        <f t="shared" si="35"/>
        <v/>
      </c>
      <c r="E339" s="131" t="str">
        <f t="shared" si="36"/>
        <v/>
      </c>
      <c r="F339" s="131" t="str">
        <f t="shared" si="37"/>
        <v/>
      </c>
      <c r="G339" s="130" t="str">
        <f t="shared" si="38"/>
        <v/>
      </c>
    </row>
    <row r="340" spans="1:7" x14ac:dyDescent="0.25">
      <c r="A340" s="128" t="str">
        <f t="shared" si="39"/>
        <v/>
      </c>
      <c r="B340" s="129" t="str">
        <f t="shared" si="40"/>
        <v/>
      </c>
      <c r="C340" s="130" t="str">
        <f t="shared" si="41"/>
        <v/>
      </c>
      <c r="D340" s="131" t="str">
        <f t="shared" si="35"/>
        <v/>
      </c>
      <c r="E340" s="131" t="str">
        <f t="shared" si="36"/>
        <v/>
      </c>
      <c r="F340" s="131" t="str">
        <f t="shared" si="37"/>
        <v/>
      </c>
      <c r="G340" s="130" t="str">
        <f t="shared" si="38"/>
        <v/>
      </c>
    </row>
    <row r="341" spans="1:7" x14ac:dyDescent="0.25">
      <c r="A341" s="128" t="str">
        <f t="shared" si="39"/>
        <v/>
      </c>
      <c r="B341" s="129" t="str">
        <f t="shared" si="40"/>
        <v/>
      </c>
      <c r="C341" s="130" t="str">
        <f t="shared" si="41"/>
        <v/>
      </c>
      <c r="D341" s="131" t="str">
        <f t="shared" si="35"/>
        <v/>
      </c>
      <c r="E341" s="131" t="str">
        <f t="shared" si="36"/>
        <v/>
      </c>
      <c r="F341" s="131" t="str">
        <f t="shared" si="37"/>
        <v/>
      </c>
      <c r="G341" s="130" t="str">
        <f t="shared" si="38"/>
        <v/>
      </c>
    </row>
    <row r="342" spans="1:7" x14ac:dyDescent="0.25">
      <c r="A342" s="128" t="str">
        <f t="shared" si="39"/>
        <v/>
      </c>
      <c r="B342" s="129" t="str">
        <f t="shared" si="40"/>
        <v/>
      </c>
      <c r="C342" s="130" t="str">
        <f t="shared" si="41"/>
        <v/>
      </c>
      <c r="D342" s="131" t="str">
        <f t="shared" si="35"/>
        <v/>
      </c>
      <c r="E342" s="131" t="str">
        <f t="shared" si="36"/>
        <v/>
      </c>
      <c r="F342" s="131" t="str">
        <f t="shared" si="37"/>
        <v/>
      </c>
      <c r="G342" s="130" t="str">
        <f t="shared" si="38"/>
        <v/>
      </c>
    </row>
    <row r="343" spans="1:7" x14ac:dyDescent="0.25">
      <c r="A343" s="128" t="str">
        <f t="shared" si="39"/>
        <v/>
      </c>
      <c r="B343" s="129" t="str">
        <f t="shared" si="40"/>
        <v/>
      </c>
      <c r="C343" s="130" t="str">
        <f t="shared" si="41"/>
        <v/>
      </c>
      <c r="D343" s="131" t="str">
        <f t="shared" si="35"/>
        <v/>
      </c>
      <c r="E343" s="131" t="str">
        <f t="shared" si="36"/>
        <v/>
      </c>
      <c r="F343" s="131" t="str">
        <f t="shared" si="37"/>
        <v/>
      </c>
      <c r="G343" s="130" t="str">
        <f t="shared" si="38"/>
        <v/>
      </c>
    </row>
    <row r="344" spans="1:7" x14ac:dyDescent="0.25">
      <c r="A344" s="128" t="str">
        <f t="shared" si="39"/>
        <v/>
      </c>
      <c r="B344" s="129" t="str">
        <f t="shared" si="40"/>
        <v/>
      </c>
      <c r="C344" s="130" t="str">
        <f t="shared" si="41"/>
        <v/>
      </c>
      <c r="D344" s="131" t="str">
        <f t="shared" si="35"/>
        <v/>
      </c>
      <c r="E344" s="131" t="str">
        <f t="shared" si="36"/>
        <v/>
      </c>
      <c r="F344" s="131" t="str">
        <f t="shared" si="37"/>
        <v/>
      </c>
      <c r="G344" s="130" t="str">
        <f t="shared" si="38"/>
        <v/>
      </c>
    </row>
    <row r="345" spans="1:7" x14ac:dyDescent="0.25">
      <c r="A345" s="128" t="str">
        <f t="shared" si="39"/>
        <v/>
      </c>
      <c r="B345" s="129" t="str">
        <f t="shared" si="40"/>
        <v/>
      </c>
      <c r="C345" s="130" t="str">
        <f t="shared" si="41"/>
        <v/>
      </c>
      <c r="D345" s="131" t="str">
        <f t="shared" si="35"/>
        <v/>
      </c>
      <c r="E345" s="131" t="str">
        <f t="shared" si="36"/>
        <v/>
      </c>
      <c r="F345" s="131" t="str">
        <f t="shared" si="37"/>
        <v/>
      </c>
      <c r="G345" s="130" t="str">
        <f t="shared" si="38"/>
        <v/>
      </c>
    </row>
    <row r="346" spans="1:7" x14ac:dyDescent="0.25">
      <c r="A346" s="128" t="str">
        <f t="shared" si="39"/>
        <v/>
      </c>
      <c r="B346" s="129" t="str">
        <f t="shared" si="40"/>
        <v/>
      </c>
      <c r="C346" s="130" t="str">
        <f t="shared" si="41"/>
        <v/>
      </c>
      <c r="D346" s="131" t="str">
        <f t="shared" si="35"/>
        <v/>
      </c>
      <c r="E346" s="131" t="str">
        <f t="shared" si="36"/>
        <v/>
      </c>
      <c r="F346" s="131" t="str">
        <f t="shared" si="37"/>
        <v/>
      </c>
      <c r="G346" s="130" t="str">
        <f t="shared" si="38"/>
        <v/>
      </c>
    </row>
    <row r="347" spans="1:7" x14ac:dyDescent="0.25">
      <c r="A347" s="128" t="str">
        <f t="shared" si="39"/>
        <v/>
      </c>
      <c r="B347" s="129" t="str">
        <f t="shared" si="40"/>
        <v/>
      </c>
      <c r="C347" s="130" t="str">
        <f t="shared" si="41"/>
        <v/>
      </c>
      <c r="D347" s="131" t="str">
        <f t="shared" si="35"/>
        <v/>
      </c>
      <c r="E347" s="131" t="str">
        <f t="shared" si="36"/>
        <v/>
      </c>
      <c r="F347" s="131" t="str">
        <f t="shared" si="37"/>
        <v/>
      </c>
      <c r="G347" s="130" t="str">
        <f t="shared" si="38"/>
        <v/>
      </c>
    </row>
    <row r="348" spans="1:7" x14ac:dyDescent="0.25">
      <c r="A348" s="128" t="str">
        <f t="shared" si="39"/>
        <v/>
      </c>
      <c r="B348" s="129" t="str">
        <f t="shared" si="40"/>
        <v/>
      </c>
      <c r="C348" s="130" t="str">
        <f t="shared" si="41"/>
        <v/>
      </c>
      <c r="D348" s="131" t="str">
        <f t="shared" si="35"/>
        <v/>
      </c>
      <c r="E348" s="131" t="str">
        <f t="shared" si="36"/>
        <v/>
      </c>
      <c r="F348" s="131" t="str">
        <f t="shared" si="37"/>
        <v/>
      </c>
      <c r="G348" s="130" t="str">
        <f t="shared" si="38"/>
        <v/>
      </c>
    </row>
    <row r="349" spans="1:7" x14ac:dyDescent="0.25">
      <c r="A349" s="128" t="str">
        <f t="shared" si="39"/>
        <v/>
      </c>
      <c r="B349" s="129" t="str">
        <f t="shared" si="40"/>
        <v/>
      </c>
      <c r="C349" s="130" t="str">
        <f t="shared" si="41"/>
        <v/>
      </c>
      <c r="D349" s="131" t="str">
        <f t="shared" si="35"/>
        <v/>
      </c>
      <c r="E349" s="131" t="str">
        <f t="shared" si="36"/>
        <v/>
      </c>
      <c r="F349" s="131" t="str">
        <f t="shared" si="37"/>
        <v/>
      </c>
      <c r="G349" s="130" t="str">
        <f t="shared" si="38"/>
        <v/>
      </c>
    </row>
    <row r="350" spans="1:7" x14ac:dyDescent="0.25">
      <c r="A350" s="128" t="str">
        <f t="shared" si="39"/>
        <v/>
      </c>
      <c r="B350" s="129" t="str">
        <f t="shared" si="40"/>
        <v/>
      </c>
      <c r="C350" s="130" t="str">
        <f t="shared" si="41"/>
        <v/>
      </c>
      <c r="D350" s="131" t="str">
        <f t="shared" si="35"/>
        <v/>
      </c>
      <c r="E350" s="131" t="str">
        <f t="shared" si="36"/>
        <v/>
      </c>
      <c r="F350" s="131" t="str">
        <f t="shared" si="37"/>
        <v/>
      </c>
      <c r="G350" s="130" t="str">
        <f t="shared" si="38"/>
        <v/>
      </c>
    </row>
    <row r="351" spans="1:7" x14ac:dyDescent="0.25">
      <c r="A351" s="128" t="str">
        <f t="shared" si="39"/>
        <v/>
      </c>
      <c r="B351" s="129" t="str">
        <f t="shared" si="40"/>
        <v/>
      </c>
      <c r="C351" s="130" t="str">
        <f t="shared" si="41"/>
        <v/>
      </c>
      <c r="D351" s="131" t="str">
        <f t="shared" si="35"/>
        <v/>
      </c>
      <c r="E351" s="131" t="str">
        <f t="shared" si="36"/>
        <v/>
      </c>
      <c r="F351" s="131" t="str">
        <f t="shared" si="37"/>
        <v/>
      </c>
      <c r="G351" s="130" t="str">
        <f t="shared" si="38"/>
        <v/>
      </c>
    </row>
    <row r="352" spans="1:7" x14ac:dyDescent="0.25">
      <c r="A352" s="128" t="str">
        <f t="shared" si="39"/>
        <v/>
      </c>
      <c r="B352" s="129" t="str">
        <f t="shared" si="40"/>
        <v/>
      </c>
      <c r="C352" s="130" t="str">
        <f t="shared" si="41"/>
        <v/>
      </c>
      <c r="D352" s="131" t="str">
        <f t="shared" si="35"/>
        <v/>
      </c>
      <c r="E352" s="131" t="str">
        <f t="shared" si="36"/>
        <v/>
      </c>
      <c r="F352" s="131" t="str">
        <f t="shared" si="37"/>
        <v/>
      </c>
      <c r="G352" s="130" t="str">
        <f t="shared" si="38"/>
        <v/>
      </c>
    </row>
    <row r="353" spans="1:7" x14ac:dyDescent="0.25">
      <c r="A353" s="128" t="str">
        <f t="shared" si="39"/>
        <v/>
      </c>
      <c r="B353" s="129" t="str">
        <f t="shared" si="40"/>
        <v/>
      </c>
      <c r="C353" s="130" t="str">
        <f t="shared" si="41"/>
        <v/>
      </c>
      <c r="D353" s="131" t="str">
        <f t="shared" si="35"/>
        <v/>
      </c>
      <c r="E353" s="131" t="str">
        <f t="shared" si="36"/>
        <v/>
      </c>
      <c r="F353" s="131" t="str">
        <f t="shared" si="37"/>
        <v/>
      </c>
      <c r="G353" s="130" t="str">
        <f t="shared" si="38"/>
        <v/>
      </c>
    </row>
    <row r="354" spans="1:7" x14ac:dyDescent="0.25">
      <c r="A354" s="128" t="str">
        <f t="shared" si="39"/>
        <v/>
      </c>
      <c r="B354" s="129" t="str">
        <f t="shared" si="40"/>
        <v/>
      </c>
      <c r="C354" s="130" t="str">
        <f t="shared" si="41"/>
        <v/>
      </c>
      <c r="D354" s="131" t="str">
        <f t="shared" si="35"/>
        <v/>
      </c>
      <c r="E354" s="131" t="str">
        <f t="shared" si="36"/>
        <v/>
      </c>
      <c r="F354" s="131" t="str">
        <f t="shared" si="37"/>
        <v/>
      </c>
      <c r="G354" s="130" t="str">
        <f t="shared" si="38"/>
        <v/>
      </c>
    </row>
    <row r="355" spans="1:7" x14ac:dyDescent="0.25">
      <c r="A355" s="128" t="str">
        <f t="shared" si="39"/>
        <v/>
      </c>
      <c r="B355" s="129" t="str">
        <f t="shared" si="40"/>
        <v/>
      </c>
      <c r="C355" s="130" t="str">
        <f t="shared" si="41"/>
        <v/>
      </c>
      <c r="D355" s="131" t="str">
        <f t="shared" si="35"/>
        <v/>
      </c>
      <c r="E355" s="131" t="str">
        <f t="shared" si="36"/>
        <v/>
      </c>
      <c r="F355" s="131" t="str">
        <f t="shared" si="37"/>
        <v/>
      </c>
      <c r="G355" s="130" t="str">
        <f t="shared" si="38"/>
        <v/>
      </c>
    </row>
    <row r="356" spans="1:7" x14ac:dyDescent="0.25">
      <c r="A356" s="128" t="str">
        <f t="shared" si="39"/>
        <v/>
      </c>
      <c r="B356" s="129" t="str">
        <f t="shared" si="40"/>
        <v/>
      </c>
      <c r="C356" s="130" t="str">
        <f t="shared" si="41"/>
        <v/>
      </c>
      <c r="D356" s="131" t="str">
        <f t="shared" si="35"/>
        <v/>
      </c>
      <c r="E356" s="131" t="str">
        <f t="shared" si="36"/>
        <v/>
      </c>
      <c r="F356" s="131" t="str">
        <f t="shared" si="37"/>
        <v/>
      </c>
      <c r="G356" s="130" t="str">
        <f t="shared" si="38"/>
        <v/>
      </c>
    </row>
    <row r="357" spans="1:7" x14ac:dyDescent="0.25">
      <c r="A357" s="128" t="str">
        <f t="shared" si="39"/>
        <v/>
      </c>
      <c r="B357" s="129" t="str">
        <f t="shared" si="40"/>
        <v/>
      </c>
      <c r="C357" s="130" t="str">
        <f t="shared" si="41"/>
        <v/>
      </c>
      <c r="D357" s="131" t="str">
        <f t="shared" si="35"/>
        <v/>
      </c>
      <c r="E357" s="131" t="str">
        <f t="shared" si="36"/>
        <v/>
      </c>
      <c r="F357" s="131" t="str">
        <f t="shared" si="37"/>
        <v/>
      </c>
      <c r="G357" s="130" t="str">
        <f t="shared" si="38"/>
        <v/>
      </c>
    </row>
    <row r="358" spans="1:7" x14ac:dyDescent="0.25">
      <c r="A358" s="128" t="str">
        <f t="shared" si="39"/>
        <v/>
      </c>
      <c r="B358" s="129" t="str">
        <f t="shared" si="40"/>
        <v/>
      </c>
      <c r="C358" s="130" t="str">
        <f t="shared" si="41"/>
        <v/>
      </c>
      <c r="D358" s="131" t="str">
        <f t="shared" si="35"/>
        <v/>
      </c>
      <c r="E358" s="131" t="str">
        <f t="shared" si="36"/>
        <v/>
      </c>
      <c r="F358" s="131" t="str">
        <f t="shared" si="37"/>
        <v/>
      </c>
      <c r="G358" s="130" t="str">
        <f t="shared" si="38"/>
        <v/>
      </c>
    </row>
    <row r="359" spans="1:7" x14ac:dyDescent="0.25">
      <c r="A359" s="128" t="str">
        <f t="shared" si="39"/>
        <v/>
      </c>
      <c r="B359" s="129" t="str">
        <f t="shared" si="40"/>
        <v/>
      </c>
      <c r="C359" s="130" t="str">
        <f t="shared" si="41"/>
        <v/>
      </c>
      <c r="D359" s="131" t="str">
        <f t="shared" si="35"/>
        <v/>
      </c>
      <c r="E359" s="131" t="str">
        <f t="shared" si="36"/>
        <v/>
      </c>
      <c r="F359" s="131" t="str">
        <f t="shared" si="37"/>
        <v/>
      </c>
      <c r="G359" s="130" t="str">
        <f t="shared" si="38"/>
        <v/>
      </c>
    </row>
    <row r="360" spans="1:7" x14ac:dyDescent="0.25">
      <c r="A360" s="128" t="str">
        <f t="shared" si="39"/>
        <v/>
      </c>
      <c r="B360" s="129" t="str">
        <f t="shared" si="40"/>
        <v/>
      </c>
      <c r="C360" s="130" t="str">
        <f t="shared" si="41"/>
        <v/>
      </c>
      <c r="D360" s="131" t="str">
        <f t="shared" si="35"/>
        <v/>
      </c>
      <c r="E360" s="131" t="str">
        <f t="shared" si="36"/>
        <v/>
      </c>
      <c r="F360" s="131" t="str">
        <f t="shared" si="37"/>
        <v/>
      </c>
      <c r="G360" s="130" t="str">
        <f t="shared" si="38"/>
        <v/>
      </c>
    </row>
    <row r="361" spans="1:7" x14ac:dyDescent="0.25">
      <c r="A361" s="128" t="str">
        <f t="shared" si="39"/>
        <v/>
      </c>
      <c r="B361" s="129" t="str">
        <f t="shared" si="40"/>
        <v/>
      </c>
      <c r="C361" s="130" t="str">
        <f t="shared" si="41"/>
        <v/>
      </c>
      <c r="D361" s="131" t="str">
        <f t="shared" si="35"/>
        <v/>
      </c>
      <c r="E361" s="131" t="str">
        <f t="shared" si="36"/>
        <v/>
      </c>
      <c r="F361" s="131" t="str">
        <f t="shared" si="37"/>
        <v/>
      </c>
      <c r="G361" s="130" t="str">
        <f t="shared" si="38"/>
        <v/>
      </c>
    </row>
    <row r="362" spans="1:7" x14ac:dyDescent="0.25">
      <c r="A362" s="128" t="str">
        <f t="shared" si="39"/>
        <v/>
      </c>
      <c r="B362" s="129" t="str">
        <f t="shared" si="40"/>
        <v/>
      </c>
      <c r="C362" s="130" t="str">
        <f t="shared" si="41"/>
        <v/>
      </c>
      <c r="D362" s="131" t="str">
        <f t="shared" si="35"/>
        <v/>
      </c>
      <c r="E362" s="131" t="str">
        <f t="shared" si="36"/>
        <v/>
      </c>
      <c r="F362" s="131" t="str">
        <f t="shared" si="37"/>
        <v/>
      </c>
      <c r="G362" s="130" t="str">
        <f t="shared" si="38"/>
        <v/>
      </c>
    </row>
    <row r="363" spans="1:7" x14ac:dyDescent="0.25">
      <c r="A363" s="128" t="str">
        <f t="shared" si="39"/>
        <v/>
      </c>
      <c r="B363" s="129" t="str">
        <f t="shared" si="40"/>
        <v/>
      </c>
      <c r="C363" s="130" t="str">
        <f t="shared" si="41"/>
        <v/>
      </c>
      <c r="D363" s="131" t="str">
        <f t="shared" si="35"/>
        <v/>
      </c>
      <c r="E363" s="131" t="str">
        <f t="shared" si="36"/>
        <v/>
      </c>
      <c r="F363" s="131" t="str">
        <f t="shared" si="37"/>
        <v/>
      </c>
      <c r="G363" s="130" t="str">
        <f t="shared" si="38"/>
        <v/>
      </c>
    </row>
    <row r="364" spans="1:7" x14ac:dyDescent="0.25">
      <c r="A364" s="128" t="str">
        <f t="shared" si="39"/>
        <v/>
      </c>
      <c r="B364" s="129" t="str">
        <f t="shared" si="40"/>
        <v/>
      </c>
      <c r="C364" s="130" t="str">
        <f t="shared" si="41"/>
        <v/>
      </c>
      <c r="D364" s="131" t="str">
        <f t="shared" si="35"/>
        <v/>
      </c>
      <c r="E364" s="131" t="str">
        <f t="shared" si="36"/>
        <v/>
      </c>
      <c r="F364" s="131" t="str">
        <f t="shared" si="37"/>
        <v/>
      </c>
      <c r="G364" s="130" t="str">
        <f t="shared" si="38"/>
        <v/>
      </c>
    </row>
    <row r="365" spans="1:7" x14ac:dyDescent="0.25">
      <c r="A365" s="128" t="str">
        <f t="shared" si="39"/>
        <v/>
      </c>
      <c r="B365" s="129" t="str">
        <f t="shared" si="40"/>
        <v/>
      </c>
      <c r="C365" s="130" t="str">
        <f t="shared" si="41"/>
        <v/>
      </c>
      <c r="D365" s="131" t="str">
        <f t="shared" si="35"/>
        <v/>
      </c>
      <c r="E365" s="131" t="str">
        <f t="shared" si="36"/>
        <v/>
      </c>
      <c r="F365" s="131" t="str">
        <f t="shared" si="37"/>
        <v/>
      </c>
      <c r="G365" s="130" t="str">
        <f t="shared" si="38"/>
        <v/>
      </c>
    </row>
    <row r="366" spans="1:7" x14ac:dyDescent="0.25">
      <c r="A366" s="128" t="str">
        <f t="shared" si="39"/>
        <v/>
      </c>
      <c r="B366" s="129" t="str">
        <f t="shared" si="40"/>
        <v/>
      </c>
      <c r="C366" s="130" t="str">
        <f t="shared" si="41"/>
        <v/>
      </c>
      <c r="D366" s="131" t="str">
        <f t="shared" si="35"/>
        <v/>
      </c>
      <c r="E366" s="131" t="str">
        <f t="shared" si="36"/>
        <v/>
      </c>
      <c r="F366" s="131" t="str">
        <f t="shared" si="37"/>
        <v/>
      </c>
      <c r="G366" s="130" t="str">
        <f t="shared" si="38"/>
        <v/>
      </c>
    </row>
    <row r="367" spans="1:7" x14ac:dyDescent="0.25">
      <c r="A367" s="128" t="str">
        <f t="shared" si="39"/>
        <v/>
      </c>
      <c r="B367" s="129" t="str">
        <f t="shared" si="40"/>
        <v/>
      </c>
      <c r="C367" s="130" t="str">
        <f t="shared" si="41"/>
        <v/>
      </c>
      <c r="D367" s="131" t="str">
        <f t="shared" si="35"/>
        <v/>
      </c>
      <c r="E367" s="131" t="str">
        <f t="shared" si="36"/>
        <v/>
      </c>
      <c r="F367" s="131" t="str">
        <f t="shared" si="37"/>
        <v/>
      </c>
      <c r="G367" s="130" t="str">
        <f t="shared" si="38"/>
        <v/>
      </c>
    </row>
    <row r="368" spans="1:7" x14ac:dyDescent="0.25">
      <c r="A368" s="128" t="str">
        <f t="shared" si="39"/>
        <v/>
      </c>
      <c r="B368" s="129" t="str">
        <f t="shared" si="40"/>
        <v/>
      </c>
      <c r="C368" s="130" t="str">
        <f t="shared" si="41"/>
        <v/>
      </c>
      <c r="D368" s="131" t="str">
        <f t="shared" si="35"/>
        <v/>
      </c>
      <c r="E368" s="131" t="str">
        <f t="shared" si="36"/>
        <v/>
      </c>
      <c r="F368" s="131" t="str">
        <f t="shared" si="37"/>
        <v/>
      </c>
      <c r="G368" s="130" t="str">
        <f t="shared" si="38"/>
        <v/>
      </c>
    </row>
    <row r="369" spans="1:7" x14ac:dyDescent="0.25">
      <c r="A369" s="128" t="str">
        <f t="shared" si="39"/>
        <v/>
      </c>
      <c r="B369" s="129" t="str">
        <f t="shared" si="40"/>
        <v/>
      </c>
      <c r="C369" s="130" t="str">
        <f t="shared" si="41"/>
        <v/>
      </c>
      <c r="D369" s="131" t="str">
        <f t="shared" si="35"/>
        <v/>
      </c>
      <c r="E369" s="131" t="str">
        <f t="shared" si="36"/>
        <v/>
      </c>
      <c r="F369" s="131" t="str">
        <f t="shared" si="37"/>
        <v/>
      </c>
      <c r="G369" s="130" t="str">
        <f t="shared" si="38"/>
        <v/>
      </c>
    </row>
    <row r="370" spans="1:7" x14ac:dyDescent="0.25">
      <c r="A370" s="128" t="str">
        <f t="shared" si="39"/>
        <v/>
      </c>
      <c r="B370" s="129" t="str">
        <f t="shared" si="40"/>
        <v/>
      </c>
      <c r="C370" s="130" t="str">
        <f t="shared" si="41"/>
        <v/>
      </c>
      <c r="D370" s="131" t="str">
        <f t="shared" si="35"/>
        <v/>
      </c>
      <c r="E370" s="131" t="str">
        <f t="shared" si="36"/>
        <v/>
      </c>
      <c r="F370" s="131" t="str">
        <f t="shared" si="37"/>
        <v/>
      </c>
      <c r="G370" s="130" t="str">
        <f t="shared" si="38"/>
        <v/>
      </c>
    </row>
    <row r="371" spans="1:7" x14ac:dyDescent="0.25">
      <c r="A371" s="128" t="str">
        <f t="shared" si="39"/>
        <v/>
      </c>
      <c r="B371" s="129" t="str">
        <f t="shared" si="40"/>
        <v/>
      </c>
      <c r="C371" s="130" t="str">
        <f t="shared" si="41"/>
        <v/>
      </c>
      <c r="D371" s="131" t="str">
        <f t="shared" si="35"/>
        <v/>
      </c>
      <c r="E371" s="131" t="str">
        <f t="shared" si="36"/>
        <v/>
      </c>
      <c r="F371" s="131" t="str">
        <f t="shared" si="37"/>
        <v/>
      </c>
      <c r="G371" s="130" t="str">
        <f t="shared" si="38"/>
        <v/>
      </c>
    </row>
    <row r="372" spans="1:7" x14ac:dyDescent="0.25">
      <c r="A372" s="128" t="str">
        <f t="shared" si="39"/>
        <v/>
      </c>
      <c r="B372" s="129" t="str">
        <f t="shared" si="40"/>
        <v/>
      </c>
      <c r="C372" s="130" t="str">
        <f t="shared" si="41"/>
        <v/>
      </c>
      <c r="D372" s="131" t="str">
        <f t="shared" si="35"/>
        <v/>
      </c>
      <c r="E372" s="131" t="str">
        <f t="shared" si="36"/>
        <v/>
      </c>
      <c r="F372" s="131" t="str">
        <f t="shared" si="37"/>
        <v/>
      </c>
      <c r="G372" s="130" t="str">
        <f t="shared" si="38"/>
        <v/>
      </c>
    </row>
    <row r="373" spans="1:7" x14ac:dyDescent="0.25">
      <c r="A373" s="128" t="str">
        <f t="shared" si="39"/>
        <v/>
      </c>
      <c r="B373" s="129" t="str">
        <f t="shared" si="40"/>
        <v/>
      </c>
      <c r="C373" s="130" t="str">
        <f t="shared" si="41"/>
        <v/>
      </c>
      <c r="D373" s="131" t="str">
        <f t="shared" si="35"/>
        <v/>
      </c>
      <c r="E373" s="131" t="str">
        <f t="shared" si="36"/>
        <v/>
      </c>
      <c r="F373" s="131" t="str">
        <f t="shared" si="37"/>
        <v/>
      </c>
      <c r="G373" s="130" t="str">
        <f t="shared" si="38"/>
        <v/>
      </c>
    </row>
    <row r="374" spans="1:7" x14ac:dyDescent="0.25">
      <c r="A374" s="128" t="str">
        <f t="shared" si="39"/>
        <v/>
      </c>
      <c r="B374" s="129" t="str">
        <f t="shared" si="40"/>
        <v/>
      </c>
      <c r="C374" s="130" t="str">
        <f t="shared" si="41"/>
        <v/>
      </c>
      <c r="D374" s="131" t="str">
        <f t="shared" si="35"/>
        <v/>
      </c>
      <c r="E374" s="131" t="str">
        <f t="shared" si="36"/>
        <v/>
      </c>
      <c r="F374" s="131" t="str">
        <f t="shared" si="37"/>
        <v/>
      </c>
      <c r="G374" s="130" t="str">
        <f t="shared" si="38"/>
        <v/>
      </c>
    </row>
    <row r="375" spans="1:7" x14ac:dyDescent="0.25">
      <c r="A375" s="128" t="str">
        <f t="shared" si="39"/>
        <v/>
      </c>
      <c r="B375" s="129" t="str">
        <f t="shared" si="40"/>
        <v/>
      </c>
      <c r="C375" s="130" t="str">
        <f t="shared" si="41"/>
        <v/>
      </c>
      <c r="D375" s="131" t="str">
        <f t="shared" si="35"/>
        <v/>
      </c>
      <c r="E375" s="131" t="str">
        <f t="shared" si="36"/>
        <v/>
      </c>
      <c r="F375" s="131" t="str">
        <f t="shared" si="37"/>
        <v/>
      </c>
      <c r="G375" s="130" t="str">
        <f t="shared" si="38"/>
        <v/>
      </c>
    </row>
    <row r="376" spans="1:7" x14ac:dyDescent="0.25">
      <c r="A376" s="128" t="str">
        <f t="shared" si="39"/>
        <v/>
      </c>
      <c r="B376" s="129" t="str">
        <f t="shared" si="40"/>
        <v/>
      </c>
      <c r="C376" s="130" t="str">
        <f t="shared" si="41"/>
        <v/>
      </c>
      <c r="D376" s="131" t="str">
        <f t="shared" si="35"/>
        <v/>
      </c>
      <c r="E376" s="131" t="str">
        <f t="shared" si="36"/>
        <v/>
      </c>
      <c r="F376" s="131" t="str">
        <f t="shared" si="37"/>
        <v/>
      </c>
      <c r="G376" s="130" t="str">
        <f t="shared" si="38"/>
        <v/>
      </c>
    </row>
    <row r="377" spans="1:7" x14ac:dyDescent="0.25">
      <c r="A377" s="128" t="str">
        <f t="shared" si="39"/>
        <v/>
      </c>
      <c r="B377" s="129" t="str">
        <f t="shared" si="40"/>
        <v/>
      </c>
      <c r="C377" s="130" t="str">
        <f t="shared" si="41"/>
        <v/>
      </c>
      <c r="D377" s="131" t="str">
        <f t="shared" si="35"/>
        <v/>
      </c>
      <c r="E377" s="131" t="str">
        <f t="shared" si="36"/>
        <v/>
      </c>
      <c r="F377" s="131" t="str">
        <f t="shared" si="37"/>
        <v/>
      </c>
      <c r="G377" s="130" t="str">
        <f t="shared" si="38"/>
        <v/>
      </c>
    </row>
    <row r="378" spans="1:7" x14ac:dyDescent="0.25">
      <c r="A378" s="128" t="str">
        <f t="shared" si="39"/>
        <v/>
      </c>
      <c r="B378" s="129" t="str">
        <f t="shared" si="40"/>
        <v/>
      </c>
      <c r="C378" s="130" t="str">
        <f t="shared" si="41"/>
        <v/>
      </c>
      <c r="D378" s="131" t="str">
        <f t="shared" si="35"/>
        <v/>
      </c>
      <c r="E378" s="131" t="str">
        <f t="shared" si="36"/>
        <v/>
      </c>
      <c r="F378" s="131" t="str">
        <f t="shared" si="37"/>
        <v/>
      </c>
      <c r="G378" s="130" t="str">
        <f t="shared" si="38"/>
        <v/>
      </c>
    </row>
    <row r="379" spans="1:7" x14ac:dyDescent="0.25">
      <c r="A379" s="128" t="str">
        <f t="shared" si="39"/>
        <v/>
      </c>
      <c r="B379" s="129" t="str">
        <f t="shared" si="40"/>
        <v/>
      </c>
      <c r="C379" s="130" t="str">
        <f t="shared" si="41"/>
        <v/>
      </c>
      <c r="D379" s="131" t="str">
        <f t="shared" si="35"/>
        <v/>
      </c>
      <c r="E379" s="131" t="str">
        <f t="shared" si="36"/>
        <v/>
      </c>
      <c r="F379" s="131" t="str">
        <f t="shared" si="37"/>
        <v/>
      </c>
      <c r="G379" s="130" t="str">
        <f t="shared" si="38"/>
        <v/>
      </c>
    </row>
    <row r="380" spans="1:7" x14ac:dyDescent="0.25">
      <c r="A380" s="128" t="str">
        <f t="shared" si="39"/>
        <v/>
      </c>
      <c r="B380" s="129" t="str">
        <f t="shared" si="40"/>
        <v/>
      </c>
      <c r="C380" s="130" t="str">
        <f t="shared" si="41"/>
        <v/>
      </c>
      <c r="D380" s="131" t="str">
        <f t="shared" si="35"/>
        <v/>
      </c>
      <c r="E380" s="131" t="str">
        <f t="shared" si="36"/>
        <v/>
      </c>
      <c r="F380" s="131" t="str">
        <f t="shared" si="37"/>
        <v/>
      </c>
      <c r="G380" s="130" t="str">
        <f t="shared" si="38"/>
        <v/>
      </c>
    </row>
    <row r="381" spans="1:7" x14ac:dyDescent="0.25">
      <c r="A381" s="128" t="str">
        <f t="shared" si="39"/>
        <v/>
      </c>
      <c r="B381" s="129" t="str">
        <f t="shared" si="40"/>
        <v/>
      </c>
      <c r="C381" s="130" t="str">
        <f t="shared" si="41"/>
        <v/>
      </c>
      <c r="D381" s="131" t="str">
        <f t="shared" si="35"/>
        <v/>
      </c>
      <c r="E381" s="131" t="str">
        <f t="shared" si="36"/>
        <v/>
      </c>
      <c r="F381" s="131" t="str">
        <f t="shared" si="37"/>
        <v/>
      </c>
      <c r="G381" s="130" t="str">
        <f t="shared" si="38"/>
        <v/>
      </c>
    </row>
    <row r="382" spans="1:7" x14ac:dyDescent="0.25">
      <c r="A382" s="128" t="str">
        <f t="shared" si="39"/>
        <v/>
      </c>
      <c r="B382" s="129" t="str">
        <f t="shared" si="40"/>
        <v/>
      </c>
      <c r="C382" s="130" t="str">
        <f t="shared" si="41"/>
        <v/>
      </c>
      <c r="D382" s="131" t="str">
        <f t="shared" si="35"/>
        <v/>
      </c>
      <c r="E382" s="131" t="str">
        <f t="shared" si="36"/>
        <v/>
      </c>
      <c r="F382" s="131" t="str">
        <f t="shared" si="37"/>
        <v/>
      </c>
      <c r="G382" s="130" t="str">
        <f t="shared" si="38"/>
        <v/>
      </c>
    </row>
    <row r="383" spans="1:7" x14ac:dyDescent="0.25">
      <c r="A383" s="128" t="str">
        <f t="shared" si="39"/>
        <v/>
      </c>
      <c r="B383" s="129" t="str">
        <f t="shared" si="40"/>
        <v/>
      </c>
      <c r="C383" s="130" t="str">
        <f t="shared" si="41"/>
        <v/>
      </c>
      <c r="D383" s="131" t="str">
        <f t="shared" si="35"/>
        <v/>
      </c>
      <c r="E383" s="131" t="str">
        <f t="shared" si="36"/>
        <v/>
      </c>
      <c r="F383" s="131" t="str">
        <f t="shared" si="37"/>
        <v/>
      </c>
      <c r="G383" s="130" t="str">
        <f t="shared" si="38"/>
        <v/>
      </c>
    </row>
    <row r="384" spans="1:7" x14ac:dyDescent="0.25">
      <c r="A384" s="128" t="str">
        <f t="shared" si="39"/>
        <v/>
      </c>
      <c r="B384" s="129" t="str">
        <f t="shared" si="40"/>
        <v/>
      </c>
      <c r="C384" s="130" t="str">
        <f t="shared" si="41"/>
        <v/>
      </c>
      <c r="D384" s="131" t="str">
        <f t="shared" si="35"/>
        <v/>
      </c>
      <c r="E384" s="131" t="str">
        <f t="shared" si="36"/>
        <v/>
      </c>
      <c r="F384" s="131" t="str">
        <f t="shared" si="37"/>
        <v/>
      </c>
      <c r="G384" s="130" t="str">
        <f t="shared" si="38"/>
        <v/>
      </c>
    </row>
    <row r="385" spans="1:7" x14ac:dyDescent="0.25">
      <c r="A385" s="128" t="str">
        <f t="shared" si="39"/>
        <v/>
      </c>
      <c r="B385" s="129" t="str">
        <f t="shared" si="40"/>
        <v/>
      </c>
      <c r="C385" s="130" t="str">
        <f t="shared" si="41"/>
        <v/>
      </c>
      <c r="D385" s="131" t="str">
        <f t="shared" si="35"/>
        <v/>
      </c>
      <c r="E385" s="131" t="str">
        <f t="shared" si="36"/>
        <v/>
      </c>
      <c r="F385" s="131" t="str">
        <f t="shared" si="37"/>
        <v/>
      </c>
      <c r="G385" s="130" t="str">
        <f t="shared" si="38"/>
        <v/>
      </c>
    </row>
    <row r="386" spans="1:7" x14ac:dyDescent="0.25">
      <c r="A386" s="128" t="str">
        <f t="shared" si="39"/>
        <v/>
      </c>
      <c r="B386" s="129" t="str">
        <f t="shared" si="40"/>
        <v/>
      </c>
      <c r="C386" s="130" t="str">
        <f t="shared" si="41"/>
        <v/>
      </c>
      <c r="D386" s="131" t="str">
        <f t="shared" si="35"/>
        <v/>
      </c>
      <c r="E386" s="131" t="str">
        <f t="shared" si="36"/>
        <v/>
      </c>
      <c r="F386" s="131" t="str">
        <f t="shared" si="37"/>
        <v/>
      </c>
      <c r="G386" s="130" t="str">
        <f t="shared" si="38"/>
        <v/>
      </c>
    </row>
    <row r="387" spans="1:7" x14ac:dyDescent="0.25">
      <c r="A387" s="128" t="str">
        <f t="shared" si="39"/>
        <v/>
      </c>
      <c r="B387" s="129" t="str">
        <f t="shared" si="40"/>
        <v/>
      </c>
      <c r="C387" s="130" t="str">
        <f t="shared" si="41"/>
        <v/>
      </c>
      <c r="D387" s="131" t="str">
        <f t="shared" si="35"/>
        <v/>
      </c>
      <c r="E387" s="131" t="str">
        <f t="shared" si="36"/>
        <v/>
      </c>
      <c r="F387" s="131" t="str">
        <f t="shared" si="37"/>
        <v/>
      </c>
      <c r="G387" s="130" t="str">
        <f t="shared" si="38"/>
        <v/>
      </c>
    </row>
    <row r="388" spans="1:7" x14ac:dyDescent="0.25">
      <c r="A388" s="128" t="str">
        <f t="shared" si="39"/>
        <v/>
      </c>
      <c r="B388" s="129" t="str">
        <f t="shared" si="40"/>
        <v/>
      </c>
      <c r="C388" s="130" t="str">
        <f t="shared" si="41"/>
        <v/>
      </c>
      <c r="D388" s="131" t="str">
        <f t="shared" si="35"/>
        <v/>
      </c>
      <c r="E388" s="131" t="str">
        <f t="shared" si="36"/>
        <v/>
      </c>
      <c r="F388" s="131" t="str">
        <f t="shared" si="37"/>
        <v/>
      </c>
      <c r="G388" s="130" t="str">
        <f t="shared" si="38"/>
        <v/>
      </c>
    </row>
    <row r="389" spans="1:7" x14ac:dyDescent="0.25">
      <c r="A389" s="128" t="str">
        <f t="shared" si="39"/>
        <v/>
      </c>
      <c r="B389" s="129" t="str">
        <f t="shared" si="40"/>
        <v/>
      </c>
      <c r="C389" s="130" t="str">
        <f t="shared" si="41"/>
        <v/>
      </c>
      <c r="D389" s="131" t="str">
        <f t="shared" si="35"/>
        <v/>
      </c>
      <c r="E389" s="131" t="str">
        <f t="shared" si="36"/>
        <v/>
      </c>
      <c r="F389" s="131" t="str">
        <f t="shared" si="37"/>
        <v/>
      </c>
      <c r="G389" s="130" t="str">
        <f t="shared" si="38"/>
        <v/>
      </c>
    </row>
    <row r="390" spans="1:7" x14ac:dyDescent="0.25">
      <c r="A390" s="128" t="str">
        <f t="shared" si="39"/>
        <v/>
      </c>
      <c r="B390" s="129" t="str">
        <f t="shared" si="40"/>
        <v/>
      </c>
      <c r="C390" s="130" t="str">
        <f t="shared" si="41"/>
        <v/>
      </c>
      <c r="D390" s="131" t="str">
        <f t="shared" si="35"/>
        <v/>
      </c>
      <c r="E390" s="131" t="str">
        <f t="shared" si="36"/>
        <v/>
      </c>
      <c r="F390" s="131" t="str">
        <f t="shared" si="37"/>
        <v/>
      </c>
      <c r="G390" s="130" t="str">
        <f t="shared" si="38"/>
        <v/>
      </c>
    </row>
    <row r="391" spans="1:7" x14ac:dyDescent="0.25">
      <c r="A391" s="128" t="str">
        <f t="shared" si="39"/>
        <v/>
      </c>
      <c r="B391" s="129" t="str">
        <f t="shared" si="40"/>
        <v/>
      </c>
      <c r="C391" s="130" t="str">
        <f t="shared" si="41"/>
        <v/>
      </c>
      <c r="D391" s="131" t="str">
        <f t="shared" si="35"/>
        <v/>
      </c>
      <c r="E391" s="131" t="str">
        <f t="shared" si="36"/>
        <v/>
      </c>
      <c r="F391" s="131" t="str">
        <f t="shared" si="37"/>
        <v/>
      </c>
      <c r="G391" s="130" t="str">
        <f t="shared" si="38"/>
        <v/>
      </c>
    </row>
    <row r="392" spans="1:7" x14ac:dyDescent="0.25">
      <c r="A392" s="128" t="str">
        <f t="shared" si="39"/>
        <v/>
      </c>
      <c r="B392" s="129" t="str">
        <f t="shared" si="40"/>
        <v/>
      </c>
      <c r="C392" s="130" t="str">
        <f t="shared" si="41"/>
        <v/>
      </c>
      <c r="D392" s="131" t="str">
        <f t="shared" si="35"/>
        <v/>
      </c>
      <c r="E392" s="131" t="str">
        <f t="shared" si="36"/>
        <v/>
      </c>
      <c r="F392" s="131" t="str">
        <f t="shared" si="37"/>
        <v/>
      </c>
      <c r="G392" s="130" t="str">
        <f t="shared" si="38"/>
        <v/>
      </c>
    </row>
    <row r="393" spans="1:7" x14ac:dyDescent="0.25">
      <c r="A393" s="128" t="str">
        <f t="shared" si="39"/>
        <v/>
      </c>
      <c r="B393" s="129" t="str">
        <f t="shared" si="40"/>
        <v/>
      </c>
      <c r="C393" s="130" t="str">
        <f t="shared" si="41"/>
        <v/>
      </c>
      <c r="D393" s="131" t="str">
        <f t="shared" si="35"/>
        <v/>
      </c>
      <c r="E393" s="131" t="str">
        <f t="shared" si="36"/>
        <v/>
      </c>
      <c r="F393" s="131" t="str">
        <f t="shared" si="37"/>
        <v/>
      </c>
      <c r="G393" s="130" t="str">
        <f t="shared" si="38"/>
        <v/>
      </c>
    </row>
    <row r="394" spans="1:7" x14ac:dyDescent="0.25">
      <c r="A394" s="128" t="str">
        <f t="shared" si="39"/>
        <v/>
      </c>
      <c r="B394" s="129" t="str">
        <f t="shared" si="40"/>
        <v/>
      </c>
      <c r="C394" s="130" t="str">
        <f t="shared" si="41"/>
        <v/>
      </c>
      <c r="D394" s="131" t="str">
        <f t="shared" si="35"/>
        <v/>
      </c>
      <c r="E394" s="131" t="str">
        <f t="shared" si="36"/>
        <v/>
      </c>
      <c r="F394" s="131" t="str">
        <f t="shared" si="37"/>
        <v/>
      </c>
      <c r="G394" s="130" t="str">
        <f t="shared" si="38"/>
        <v/>
      </c>
    </row>
    <row r="395" spans="1:7" x14ac:dyDescent="0.25">
      <c r="A395" s="128" t="str">
        <f t="shared" si="39"/>
        <v/>
      </c>
      <c r="B395" s="129" t="str">
        <f t="shared" si="40"/>
        <v/>
      </c>
      <c r="C395" s="130" t="str">
        <f t="shared" si="41"/>
        <v/>
      </c>
      <c r="D395" s="131" t="str">
        <f t="shared" si="35"/>
        <v/>
      </c>
      <c r="E395" s="131" t="str">
        <f t="shared" si="36"/>
        <v/>
      </c>
      <c r="F395" s="131" t="str">
        <f t="shared" si="37"/>
        <v/>
      </c>
      <c r="G395" s="130" t="str">
        <f t="shared" si="38"/>
        <v/>
      </c>
    </row>
    <row r="396" spans="1:7" x14ac:dyDescent="0.25">
      <c r="A396" s="128" t="str">
        <f t="shared" si="39"/>
        <v/>
      </c>
      <c r="B396" s="129" t="str">
        <f t="shared" si="40"/>
        <v/>
      </c>
      <c r="C396" s="130" t="str">
        <f t="shared" si="41"/>
        <v/>
      </c>
      <c r="D396" s="131" t="str">
        <f t="shared" si="35"/>
        <v/>
      </c>
      <c r="E396" s="131" t="str">
        <f t="shared" si="36"/>
        <v/>
      </c>
      <c r="F396" s="131" t="str">
        <f t="shared" si="37"/>
        <v/>
      </c>
      <c r="G396" s="130" t="str">
        <f t="shared" si="38"/>
        <v/>
      </c>
    </row>
    <row r="397" spans="1:7" x14ac:dyDescent="0.25">
      <c r="A397" s="128" t="str">
        <f t="shared" si="39"/>
        <v/>
      </c>
      <c r="B397" s="129" t="str">
        <f t="shared" si="40"/>
        <v/>
      </c>
      <c r="C397" s="130" t="str">
        <f t="shared" si="41"/>
        <v/>
      </c>
      <c r="D397" s="131" t="str">
        <f t="shared" si="35"/>
        <v/>
      </c>
      <c r="E397" s="131" t="str">
        <f t="shared" si="36"/>
        <v/>
      </c>
      <c r="F397" s="131" t="str">
        <f t="shared" si="37"/>
        <v/>
      </c>
      <c r="G397" s="130" t="str">
        <f t="shared" si="38"/>
        <v/>
      </c>
    </row>
    <row r="398" spans="1:7" x14ac:dyDescent="0.25">
      <c r="A398" s="128" t="str">
        <f t="shared" si="39"/>
        <v/>
      </c>
      <c r="B398" s="129" t="str">
        <f t="shared" si="40"/>
        <v/>
      </c>
      <c r="C398" s="130" t="str">
        <f t="shared" si="41"/>
        <v/>
      </c>
      <c r="D398" s="131" t="str">
        <f t="shared" ref="D398:D461" si="42">IF(B398="","",IPMT($E$10/12,B398,$E$7,-$E$8,$E$9,0))</f>
        <v/>
      </c>
      <c r="E398" s="131" t="str">
        <f t="shared" ref="E398:E461" si="43">IF(B398="","",PPMT($E$10/12,B398,$E$7,-$E$8,$E$9,0))</f>
        <v/>
      </c>
      <c r="F398" s="131" t="str">
        <f t="shared" si="37"/>
        <v/>
      </c>
      <c r="G398" s="130" t="str">
        <f t="shared" si="38"/>
        <v/>
      </c>
    </row>
    <row r="399" spans="1:7" x14ac:dyDescent="0.25">
      <c r="A399" s="128" t="str">
        <f t="shared" si="39"/>
        <v/>
      </c>
      <c r="B399" s="129" t="str">
        <f t="shared" si="40"/>
        <v/>
      </c>
      <c r="C399" s="130" t="str">
        <f t="shared" si="41"/>
        <v/>
      </c>
      <c r="D399" s="131" t="str">
        <f t="shared" si="42"/>
        <v/>
      </c>
      <c r="E399" s="131" t="str">
        <f t="shared" si="43"/>
        <v/>
      </c>
      <c r="F399" s="131" t="str">
        <f t="shared" ref="F399:F462" si="44">IF(B399="","",SUM(D399:E399))</f>
        <v/>
      </c>
      <c r="G399" s="130" t="str">
        <f t="shared" ref="G399:G462" si="45">IF(B399="","",SUM(C399)-SUM(E399))</f>
        <v/>
      </c>
    </row>
    <row r="400" spans="1:7" x14ac:dyDescent="0.25">
      <c r="A400" s="128" t="str">
        <f t="shared" ref="A400:A463" si="46">IF(B400="","",EDATE(A399,1))</f>
        <v/>
      </c>
      <c r="B400" s="129" t="str">
        <f t="shared" ref="B400:B463" si="47">IF(B399="","",IF(SUM(B399)+1&lt;=$E$7,SUM(B399)+1,""))</f>
        <v/>
      </c>
      <c r="C400" s="130" t="str">
        <f t="shared" ref="C400:C463" si="48">IF(B400="","",G399)</f>
        <v/>
      </c>
      <c r="D400" s="131" t="str">
        <f t="shared" si="42"/>
        <v/>
      </c>
      <c r="E400" s="131" t="str">
        <f t="shared" si="43"/>
        <v/>
      </c>
      <c r="F400" s="131" t="str">
        <f t="shared" si="44"/>
        <v/>
      </c>
      <c r="G400" s="130" t="str">
        <f t="shared" si="45"/>
        <v/>
      </c>
    </row>
    <row r="401" spans="1:7" x14ac:dyDescent="0.25">
      <c r="A401" s="128" t="str">
        <f t="shared" si="46"/>
        <v/>
      </c>
      <c r="B401" s="129" t="str">
        <f t="shared" si="47"/>
        <v/>
      </c>
      <c r="C401" s="130" t="str">
        <f t="shared" si="48"/>
        <v/>
      </c>
      <c r="D401" s="131" t="str">
        <f t="shared" si="42"/>
        <v/>
      </c>
      <c r="E401" s="131" t="str">
        <f t="shared" si="43"/>
        <v/>
      </c>
      <c r="F401" s="131" t="str">
        <f t="shared" si="44"/>
        <v/>
      </c>
      <c r="G401" s="130" t="str">
        <f t="shared" si="45"/>
        <v/>
      </c>
    </row>
    <row r="402" spans="1:7" x14ac:dyDescent="0.25">
      <c r="A402" s="128" t="str">
        <f t="shared" si="46"/>
        <v/>
      </c>
      <c r="B402" s="129" t="str">
        <f t="shared" si="47"/>
        <v/>
      </c>
      <c r="C402" s="130" t="str">
        <f t="shared" si="48"/>
        <v/>
      </c>
      <c r="D402" s="131" t="str">
        <f t="shared" si="42"/>
        <v/>
      </c>
      <c r="E402" s="131" t="str">
        <f t="shared" si="43"/>
        <v/>
      </c>
      <c r="F402" s="131" t="str">
        <f t="shared" si="44"/>
        <v/>
      </c>
      <c r="G402" s="130" t="str">
        <f t="shared" si="45"/>
        <v/>
      </c>
    </row>
    <row r="403" spans="1:7" x14ac:dyDescent="0.25">
      <c r="A403" s="128" t="str">
        <f t="shared" si="46"/>
        <v/>
      </c>
      <c r="B403" s="129" t="str">
        <f t="shared" si="47"/>
        <v/>
      </c>
      <c r="C403" s="130" t="str">
        <f t="shared" si="48"/>
        <v/>
      </c>
      <c r="D403" s="131" t="str">
        <f t="shared" si="42"/>
        <v/>
      </c>
      <c r="E403" s="131" t="str">
        <f t="shared" si="43"/>
        <v/>
      </c>
      <c r="F403" s="131" t="str">
        <f t="shared" si="44"/>
        <v/>
      </c>
      <c r="G403" s="130" t="str">
        <f t="shared" si="45"/>
        <v/>
      </c>
    </row>
    <row r="404" spans="1:7" x14ac:dyDescent="0.25">
      <c r="A404" s="128" t="str">
        <f t="shared" si="46"/>
        <v/>
      </c>
      <c r="B404" s="129" t="str">
        <f t="shared" si="47"/>
        <v/>
      </c>
      <c r="C404" s="130" t="str">
        <f t="shared" si="48"/>
        <v/>
      </c>
      <c r="D404" s="131" t="str">
        <f t="shared" si="42"/>
        <v/>
      </c>
      <c r="E404" s="131" t="str">
        <f t="shared" si="43"/>
        <v/>
      </c>
      <c r="F404" s="131" t="str">
        <f t="shared" si="44"/>
        <v/>
      </c>
      <c r="G404" s="130" t="str">
        <f t="shared" si="45"/>
        <v/>
      </c>
    </row>
    <row r="405" spans="1:7" x14ac:dyDescent="0.25">
      <c r="A405" s="128" t="str">
        <f t="shared" si="46"/>
        <v/>
      </c>
      <c r="B405" s="129" t="str">
        <f t="shared" si="47"/>
        <v/>
      </c>
      <c r="C405" s="130" t="str">
        <f t="shared" si="48"/>
        <v/>
      </c>
      <c r="D405" s="131" t="str">
        <f t="shared" si="42"/>
        <v/>
      </c>
      <c r="E405" s="131" t="str">
        <f t="shared" si="43"/>
        <v/>
      </c>
      <c r="F405" s="131" t="str">
        <f t="shared" si="44"/>
        <v/>
      </c>
      <c r="G405" s="130" t="str">
        <f t="shared" si="45"/>
        <v/>
      </c>
    </row>
    <row r="406" spans="1:7" x14ac:dyDescent="0.25">
      <c r="A406" s="128" t="str">
        <f t="shared" si="46"/>
        <v/>
      </c>
      <c r="B406" s="129" t="str">
        <f t="shared" si="47"/>
        <v/>
      </c>
      <c r="C406" s="130" t="str">
        <f t="shared" si="48"/>
        <v/>
      </c>
      <c r="D406" s="131" t="str">
        <f t="shared" si="42"/>
        <v/>
      </c>
      <c r="E406" s="131" t="str">
        <f t="shared" si="43"/>
        <v/>
      </c>
      <c r="F406" s="131" t="str">
        <f t="shared" si="44"/>
        <v/>
      </c>
      <c r="G406" s="130" t="str">
        <f t="shared" si="45"/>
        <v/>
      </c>
    </row>
    <row r="407" spans="1:7" x14ac:dyDescent="0.25">
      <c r="A407" s="128" t="str">
        <f t="shared" si="46"/>
        <v/>
      </c>
      <c r="B407" s="129" t="str">
        <f t="shared" si="47"/>
        <v/>
      </c>
      <c r="C407" s="130" t="str">
        <f t="shared" si="48"/>
        <v/>
      </c>
      <c r="D407" s="131" t="str">
        <f t="shared" si="42"/>
        <v/>
      </c>
      <c r="E407" s="131" t="str">
        <f t="shared" si="43"/>
        <v/>
      </c>
      <c r="F407" s="131" t="str">
        <f t="shared" si="44"/>
        <v/>
      </c>
      <c r="G407" s="130" t="str">
        <f t="shared" si="45"/>
        <v/>
      </c>
    </row>
    <row r="408" spans="1:7" x14ac:dyDescent="0.25">
      <c r="A408" s="128" t="str">
        <f t="shared" si="46"/>
        <v/>
      </c>
      <c r="B408" s="129" t="str">
        <f t="shared" si="47"/>
        <v/>
      </c>
      <c r="C408" s="130" t="str">
        <f t="shared" si="48"/>
        <v/>
      </c>
      <c r="D408" s="131" t="str">
        <f t="shared" si="42"/>
        <v/>
      </c>
      <c r="E408" s="131" t="str">
        <f t="shared" si="43"/>
        <v/>
      </c>
      <c r="F408" s="131" t="str">
        <f t="shared" si="44"/>
        <v/>
      </c>
      <c r="G408" s="130" t="str">
        <f t="shared" si="45"/>
        <v/>
      </c>
    </row>
    <row r="409" spans="1:7" x14ac:dyDescent="0.25">
      <c r="A409" s="128" t="str">
        <f t="shared" si="46"/>
        <v/>
      </c>
      <c r="B409" s="129" t="str">
        <f t="shared" si="47"/>
        <v/>
      </c>
      <c r="C409" s="130" t="str">
        <f t="shared" si="48"/>
        <v/>
      </c>
      <c r="D409" s="131" t="str">
        <f t="shared" si="42"/>
        <v/>
      </c>
      <c r="E409" s="131" t="str">
        <f t="shared" si="43"/>
        <v/>
      </c>
      <c r="F409" s="131" t="str">
        <f t="shared" si="44"/>
        <v/>
      </c>
      <c r="G409" s="130" t="str">
        <f t="shared" si="45"/>
        <v/>
      </c>
    </row>
    <row r="410" spans="1:7" x14ac:dyDescent="0.25">
      <c r="A410" s="128" t="str">
        <f t="shared" si="46"/>
        <v/>
      </c>
      <c r="B410" s="129" t="str">
        <f t="shared" si="47"/>
        <v/>
      </c>
      <c r="C410" s="130" t="str">
        <f t="shared" si="48"/>
        <v/>
      </c>
      <c r="D410" s="131" t="str">
        <f t="shared" si="42"/>
        <v/>
      </c>
      <c r="E410" s="131" t="str">
        <f t="shared" si="43"/>
        <v/>
      </c>
      <c r="F410" s="131" t="str">
        <f t="shared" si="44"/>
        <v/>
      </c>
      <c r="G410" s="130" t="str">
        <f t="shared" si="45"/>
        <v/>
      </c>
    </row>
    <row r="411" spans="1:7" x14ac:dyDescent="0.25">
      <c r="A411" s="128" t="str">
        <f t="shared" si="46"/>
        <v/>
      </c>
      <c r="B411" s="129" t="str">
        <f t="shared" si="47"/>
        <v/>
      </c>
      <c r="C411" s="130" t="str">
        <f t="shared" si="48"/>
        <v/>
      </c>
      <c r="D411" s="131" t="str">
        <f t="shared" si="42"/>
        <v/>
      </c>
      <c r="E411" s="131" t="str">
        <f t="shared" si="43"/>
        <v/>
      </c>
      <c r="F411" s="131" t="str">
        <f t="shared" si="44"/>
        <v/>
      </c>
      <c r="G411" s="130" t="str">
        <f t="shared" si="45"/>
        <v/>
      </c>
    </row>
    <row r="412" spans="1:7" x14ac:dyDescent="0.25">
      <c r="A412" s="128" t="str">
        <f t="shared" si="46"/>
        <v/>
      </c>
      <c r="B412" s="129" t="str">
        <f t="shared" si="47"/>
        <v/>
      </c>
      <c r="C412" s="130" t="str">
        <f t="shared" si="48"/>
        <v/>
      </c>
      <c r="D412" s="131" t="str">
        <f t="shared" si="42"/>
        <v/>
      </c>
      <c r="E412" s="131" t="str">
        <f t="shared" si="43"/>
        <v/>
      </c>
      <c r="F412" s="131" t="str">
        <f t="shared" si="44"/>
        <v/>
      </c>
      <c r="G412" s="130" t="str">
        <f t="shared" si="45"/>
        <v/>
      </c>
    </row>
    <row r="413" spans="1:7" x14ac:dyDescent="0.25">
      <c r="A413" s="128" t="str">
        <f t="shared" si="46"/>
        <v/>
      </c>
      <c r="B413" s="129" t="str">
        <f t="shared" si="47"/>
        <v/>
      </c>
      <c r="C413" s="130" t="str">
        <f t="shared" si="48"/>
        <v/>
      </c>
      <c r="D413" s="131" t="str">
        <f t="shared" si="42"/>
        <v/>
      </c>
      <c r="E413" s="131" t="str">
        <f t="shared" si="43"/>
        <v/>
      </c>
      <c r="F413" s="131" t="str">
        <f t="shared" si="44"/>
        <v/>
      </c>
      <c r="G413" s="130" t="str">
        <f t="shared" si="45"/>
        <v/>
      </c>
    </row>
    <row r="414" spans="1:7" x14ac:dyDescent="0.25">
      <c r="A414" s="128" t="str">
        <f t="shared" si="46"/>
        <v/>
      </c>
      <c r="B414" s="129" t="str">
        <f t="shared" si="47"/>
        <v/>
      </c>
      <c r="C414" s="130" t="str">
        <f t="shared" si="48"/>
        <v/>
      </c>
      <c r="D414" s="131" t="str">
        <f t="shared" si="42"/>
        <v/>
      </c>
      <c r="E414" s="131" t="str">
        <f t="shared" si="43"/>
        <v/>
      </c>
      <c r="F414" s="131" t="str">
        <f t="shared" si="44"/>
        <v/>
      </c>
      <c r="G414" s="130" t="str">
        <f t="shared" si="45"/>
        <v/>
      </c>
    </row>
    <row r="415" spans="1:7" x14ac:dyDescent="0.25">
      <c r="A415" s="128" t="str">
        <f t="shared" si="46"/>
        <v/>
      </c>
      <c r="B415" s="129" t="str">
        <f t="shared" si="47"/>
        <v/>
      </c>
      <c r="C415" s="130" t="str">
        <f t="shared" si="48"/>
        <v/>
      </c>
      <c r="D415" s="131" t="str">
        <f t="shared" si="42"/>
        <v/>
      </c>
      <c r="E415" s="131" t="str">
        <f t="shared" si="43"/>
        <v/>
      </c>
      <c r="F415" s="131" t="str">
        <f t="shared" si="44"/>
        <v/>
      </c>
      <c r="G415" s="130" t="str">
        <f t="shared" si="45"/>
        <v/>
      </c>
    </row>
    <row r="416" spans="1:7" x14ac:dyDescent="0.25">
      <c r="A416" s="128" t="str">
        <f t="shared" si="46"/>
        <v/>
      </c>
      <c r="B416" s="129" t="str">
        <f t="shared" si="47"/>
        <v/>
      </c>
      <c r="C416" s="130" t="str">
        <f t="shared" si="48"/>
        <v/>
      </c>
      <c r="D416" s="131" t="str">
        <f t="shared" si="42"/>
        <v/>
      </c>
      <c r="E416" s="131" t="str">
        <f t="shared" si="43"/>
        <v/>
      </c>
      <c r="F416" s="131" t="str">
        <f t="shared" si="44"/>
        <v/>
      </c>
      <c r="G416" s="130" t="str">
        <f t="shared" si="45"/>
        <v/>
      </c>
    </row>
    <row r="417" spans="1:7" x14ac:dyDescent="0.25">
      <c r="A417" s="128" t="str">
        <f t="shared" si="46"/>
        <v/>
      </c>
      <c r="B417" s="129" t="str">
        <f t="shared" si="47"/>
        <v/>
      </c>
      <c r="C417" s="130" t="str">
        <f t="shared" si="48"/>
        <v/>
      </c>
      <c r="D417" s="131" t="str">
        <f t="shared" si="42"/>
        <v/>
      </c>
      <c r="E417" s="131" t="str">
        <f t="shared" si="43"/>
        <v/>
      </c>
      <c r="F417" s="131" t="str">
        <f t="shared" si="44"/>
        <v/>
      </c>
      <c r="G417" s="130" t="str">
        <f t="shared" si="45"/>
        <v/>
      </c>
    </row>
    <row r="418" spans="1:7" x14ac:dyDescent="0.25">
      <c r="A418" s="128" t="str">
        <f t="shared" si="46"/>
        <v/>
      </c>
      <c r="B418" s="129" t="str">
        <f t="shared" si="47"/>
        <v/>
      </c>
      <c r="C418" s="130" t="str">
        <f t="shared" si="48"/>
        <v/>
      </c>
      <c r="D418" s="131" t="str">
        <f t="shared" si="42"/>
        <v/>
      </c>
      <c r="E418" s="131" t="str">
        <f t="shared" si="43"/>
        <v/>
      </c>
      <c r="F418" s="131" t="str">
        <f t="shared" si="44"/>
        <v/>
      </c>
      <c r="G418" s="130" t="str">
        <f t="shared" si="45"/>
        <v/>
      </c>
    </row>
    <row r="419" spans="1:7" x14ac:dyDescent="0.25">
      <c r="A419" s="128" t="str">
        <f t="shared" si="46"/>
        <v/>
      </c>
      <c r="B419" s="129" t="str">
        <f t="shared" si="47"/>
        <v/>
      </c>
      <c r="C419" s="130" t="str">
        <f t="shared" si="48"/>
        <v/>
      </c>
      <c r="D419" s="131" t="str">
        <f t="shared" si="42"/>
        <v/>
      </c>
      <c r="E419" s="131" t="str">
        <f t="shared" si="43"/>
        <v/>
      </c>
      <c r="F419" s="131" t="str">
        <f t="shared" si="44"/>
        <v/>
      </c>
      <c r="G419" s="130" t="str">
        <f t="shared" si="45"/>
        <v/>
      </c>
    </row>
    <row r="420" spans="1:7" x14ac:dyDescent="0.25">
      <c r="A420" s="128" t="str">
        <f t="shared" si="46"/>
        <v/>
      </c>
      <c r="B420" s="129" t="str">
        <f t="shared" si="47"/>
        <v/>
      </c>
      <c r="C420" s="130" t="str">
        <f t="shared" si="48"/>
        <v/>
      </c>
      <c r="D420" s="131" t="str">
        <f t="shared" si="42"/>
        <v/>
      </c>
      <c r="E420" s="131" t="str">
        <f t="shared" si="43"/>
        <v/>
      </c>
      <c r="F420" s="131" t="str">
        <f t="shared" si="44"/>
        <v/>
      </c>
      <c r="G420" s="130" t="str">
        <f t="shared" si="45"/>
        <v/>
      </c>
    </row>
    <row r="421" spans="1:7" x14ac:dyDescent="0.25">
      <c r="A421" s="128" t="str">
        <f t="shared" si="46"/>
        <v/>
      </c>
      <c r="B421" s="129" t="str">
        <f t="shared" si="47"/>
        <v/>
      </c>
      <c r="C421" s="130" t="str">
        <f t="shared" si="48"/>
        <v/>
      </c>
      <c r="D421" s="131" t="str">
        <f t="shared" si="42"/>
        <v/>
      </c>
      <c r="E421" s="131" t="str">
        <f t="shared" si="43"/>
        <v/>
      </c>
      <c r="F421" s="131" t="str">
        <f t="shared" si="44"/>
        <v/>
      </c>
      <c r="G421" s="130" t="str">
        <f t="shared" si="45"/>
        <v/>
      </c>
    </row>
    <row r="422" spans="1:7" x14ac:dyDescent="0.25">
      <c r="A422" s="128" t="str">
        <f t="shared" si="46"/>
        <v/>
      </c>
      <c r="B422" s="129" t="str">
        <f t="shared" si="47"/>
        <v/>
      </c>
      <c r="C422" s="130" t="str">
        <f t="shared" si="48"/>
        <v/>
      </c>
      <c r="D422" s="131" t="str">
        <f t="shared" si="42"/>
        <v/>
      </c>
      <c r="E422" s="131" t="str">
        <f t="shared" si="43"/>
        <v/>
      </c>
      <c r="F422" s="131" t="str">
        <f t="shared" si="44"/>
        <v/>
      </c>
      <c r="G422" s="130" t="str">
        <f t="shared" si="45"/>
        <v/>
      </c>
    </row>
    <row r="423" spans="1:7" x14ac:dyDescent="0.25">
      <c r="A423" s="128" t="str">
        <f t="shared" si="46"/>
        <v/>
      </c>
      <c r="B423" s="129" t="str">
        <f t="shared" si="47"/>
        <v/>
      </c>
      <c r="C423" s="130" t="str">
        <f t="shared" si="48"/>
        <v/>
      </c>
      <c r="D423" s="131" t="str">
        <f t="shared" si="42"/>
        <v/>
      </c>
      <c r="E423" s="131" t="str">
        <f t="shared" si="43"/>
        <v/>
      </c>
      <c r="F423" s="131" t="str">
        <f t="shared" si="44"/>
        <v/>
      </c>
      <c r="G423" s="130" t="str">
        <f t="shared" si="45"/>
        <v/>
      </c>
    </row>
    <row r="424" spans="1:7" x14ac:dyDescent="0.25">
      <c r="A424" s="128" t="str">
        <f t="shared" si="46"/>
        <v/>
      </c>
      <c r="B424" s="129" t="str">
        <f t="shared" si="47"/>
        <v/>
      </c>
      <c r="C424" s="130" t="str">
        <f t="shared" si="48"/>
        <v/>
      </c>
      <c r="D424" s="131" t="str">
        <f t="shared" si="42"/>
        <v/>
      </c>
      <c r="E424" s="131" t="str">
        <f t="shared" si="43"/>
        <v/>
      </c>
      <c r="F424" s="131" t="str">
        <f t="shared" si="44"/>
        <v/>
      </c>
      <c r="G424" s="130" t="str">
        <f t="shared" si="45"/>
        <v/>
      </c>
    </row>
    <row r="425" spans="1:7" x14ac:dyDescent="0.25">
      <c r="A425" s="128" t="str">
        <f t="shared" si="46"/>
        <v/>
      </c>
      <c r="B425" s="129" t="str">
        <f t="shared" si="47"/>
        <v/>
      </c>
      <c r="C425" s="130" t="str">
        <f t="shared" si="48"/>
        <v/>
      </c>
      <c r="D425" s="131" t="str">
        <f t="shared" si="42"/>
        <v/>
      </c>
      <c r="E425" s="131" t="str">
        <f t="shared" si="43"/>
        <v/>
      </c>
      <c r="F425" s="131" t="str">
        <f t="shared" si="44"/>
        <v/>
      </c>
      <c r="G425" s="130" t="str">
        <f t="shared" si="45"/>
        <v/>
      </c>
    </row>
    <row r="426" spans="1:7" x14ac:dyDescent="0.25">
      <c r="A426" s="128" t="str">
        <f t="shared" si="46"/>
        <v/>
      </c>
      <c r="B426" s="129" t="str">
        <f t="shared" si="47"/>
        <v/>
      </c>
      <c r="C426" s="130" t="str">
        <f t="shared" si="48"/>
        <v/>
      </c>
      <c r="D426" s="131" t="str">
        <f t="shared" si="42"/>
        <v/>
      </c>
      <c r="E426" s="131" t="str">
        <f t="shared" si="43"/>
        <v/>
      </c>
      <c r="F426" s="131" t="str">
        <f t="shared" si="44"/>
        <v/>
      </c>
      <c r="G426" s="130" t="str">
        <f t="shared" si="45"/>
        <v/>
      </c>
    </row>
    <row r="427" spans="1:7" x14ac:dyDescent="0.25">
      <c r="A427" s="128" t="str">
        <f t="shared" si="46"/>
        <v/>
      </c>
      <c r="B427" s="129" t="str">
        <f t="shared" si="47"/>
        <v/>
      </c>
      <c r="C427" s="130" t="str">
        <f t="shared" si="48"/>
        <v/>
      </c>
      <c r="D427" s="131" t="str">
        <f t="shared" si="42"/>
        <v/>
      </c>
      <c r="E427" s="131" t="str">
        <f t="shared" si="43"/>
        <v/>
      </c>
      <c r="F427" s="131" t="str">
        <f t="shared" si="44"/>
        <v/>
      </c>
      <c r="G427" s="130" t="str">
        <f t="shared" si="45"/>
        <v/>
      </c>
    </row>
    <row r="428" spans="1:7" x14ac:dyDescent="0.25">
      <c r="A428" s="128" t="str">
        <f t="shared" si="46"/>
        <v/>
      </c>
      <c r="B428" s="129" t="str">
        <f t="shared" si="47"/>
        <v/>
      </c>
      <c r="C428" s="130" t="str">
        <f t="shared" si="48"/>
        <v/>
      </c>
      <c r="D428" s="131" t="str">
        <f t="shared" si="42"/>
        <v/>
      </c>
      <c r="E428" s="131" t="str">
        <f t="shared" si="43"/>
        <v/>
      </c>
      <c r="F428" s="131" t="str">
        <f t="shared" si="44"/>
        <v/>
      </c>
      <c r="G428" s="130" t="str">
        <f t="shared" si="45"/>
        <v/>
      </c>
    </row>
    <row r="429" spans="1:7" x14ac:dyDescent="0.25">
      <c r="A429" s="128" t="str">
        <f t="shared" si="46"/>
        <v/>
      </c>
      <c r="B429" s="129" t="str">
        <f t="shared" si="47"/>
        <v/>
      </c>
      <c r="C429" s="130" t="str">
        <f t="shared" si="48"/>
        <v/>
      </c>
      <c r="D429" s="131" t="str">
        <f t="shared" si="42"/>
        <v/>
      </c>
      <c r="E429" s="131" t="str">
        <f t="shared" si="43"/>
        <v/>
      </c>
      <c r="F429" s="131" t="str">
        <f t="shared" si="44"/>
        <v/>
      </c>
      <c r="G429" s="130" t="str">
        <f t="shared" si="45"/>
        <v/>
      </c>
    </row>
    <row r="430" spans="1:7" x14ac:dyDescent="0.25">
      <c r="A430" s="128" t="str">
        <f t="shared" si="46"/>
        <v/>
      </c>
      <c r="B430" s="129" t="str">
        <f t="shared" si="47"/>
        <v/>
      </c>
      <c r="C430" s="130" t="str">
        <f t="shared" si="48"/>
        <v/>
      </c>
      <c r="D430" s="131" t="str">
        <f t="shared" si="42"/>
        <v/>
      </c>
      <c r="E430" s="131" t="str">
        <f t="shared" si="43"/>
        <v/>
      </c>
      <c r="F430" s="131" t="str">
        <f t="shared" si="44"/>
        <v/>
      </c>
      <c r="G430" s="130" t="str">
        <f t="shared" si="45"/>
        <v/>
      </c>
    </row>
    <row r="431" spans="1:7" x14ac:dyDescent="0.25">
      <c r="A431" s="128" t="str">
        <f t="shared" si="46"/>
        <v/>
      </c>
      <c r="B431" s="129" t="str">
        <f t="shared" si="47"/>
        <v/>
      </c>
      <c r="C431" s="130" t="str">
        <f t="shared" si="48"/>
        <v/>
      </c>
      <c r="D431" s="131" t="str">
        <f t="shared" si="42"/>
        <v/>
      </c>
      <c r="E431" s="131" t="str">
        <f t="shared" si="43"/>
        <v/>
      </c>
      <c r="F431" s="131" t="str">
        <f t="shared" si="44"/>
        <v/>
      </c>
      <c r="G431" s="130" t="str">
        <f t="shared" si="45"/>
        <v/>
      </c>
    </row>
    <row r="432" spans="1:7" x14ac:dyDescent="0.25">
      <c r="A432" s="128" t="str">
        <f t="shared" si="46"/>
        <v/>
      </c>
      <c r="B432" s="129" t="str">
        <f t="shared" si="47"/>
        <v/>
      </c>
      <c r="C432" s="130" t="str">
        <f t="shared" si="48"/>
        <v/>
      </c>
      <c r="D432" s="131" t="str">
        <f t="shared" si="42"/>
        <v/>
      </c>
      <c r="E432" s="131" t="str">
        <f t="shared" si="43"/>
        <v/>
      </c>
      <c r="F432" s="131" t="str">
        <f t="shared" si="44"/>
        <v/>
      </c>
      <c r="G432" s="130" t="str">
        <f t="shared" si="45"/>
        <v/>
      </c>
    </row>
    <row r="433" spans="1:7" x14ac:dyDescent="0.25">
      <c r="A433" s="128" t="str">
        <f t="shared" si="46"/>
        <v/>
      </c>
      <c r="B433" s="129" t="str">
        <f t="shared" si="47"/>
        <v/>
      </c>
      <c r="C433" s="130" t="str">
        <f t="shared" si="48"/>
        <v/>
      </c>
      <c r="D433" s="131" t="str">
        <f t="shared" si="42"/>
        <v/>
      </c>
      <c r="E433" s="131" t="str">
        <f t="shared" si="43"/>
        <v/>
      </c>
      <c r="F433" s="131" t="str">
        <f t="shared" si="44"/>
        <v/>
      </c>
      <c r="G433" s="130" t="str">
        <f t="shared" si="45"/>
        <v/>
      </c>
    </row>
    <row r="434" spans="1:7" x14ac:dyDescent="0.25">
      <c r="A434" s="128" t="str">
        <f t="shared" si="46"/>
        <v/>
      </c>
      <c r="B434" s="129" t="str">
        <f t="shared" si="47"/>
        <v/>
      </c>
      <c r="C434" s="130" t="str">
        <f t="shared" si="48"/>
        <v/>
      </c>
      <c r="D434" s="131" t="str">
        <f t="shared" si="42"/>
        <v/>
      </c>
      <c r="E434" s="131" t="str">
        <f t="shared" si="43"/>
        <v/>
      </c>
      <c r="F434" s="131" t="str">
        <f t="shared" si="44"/>
        <v/>
      </c>
      <c r="G434" s="130" t="str">
        <f t="shared" si="45"/>
        <v/>
      </c>
    </row>
    <row r="435" spans="1:7" x14ac:dyDescent="0.25">
      <c r="A435" s="128" t="str">
        <f t="shared" si="46"/>
        <v/>
      </c>
      <c r="B435" s="129" t="str">
        <f t="shared" si="47"/>
        <v/>
      </c>
      <c r="C435" s="130" t="str">
        <f t="shared" si="48"/>
        <v/>
      </c>
      <c r="D435" s="131" t="str">
        <f t="shared" si="42"/>
        <v/>
      </c>
      <c r="E435" s="131" t="str">
        <f t="shared" si="43"/>
        <v/>
      </c>
      <c r="F435" s="131" t="str">
        <f t="shared" si="44"/>
        <v/>
      </c>
      <c r="G435" s="130" t="str">
        <f t="shared" si="45"/>
        <v/>
      </c>
    </row>
    <row r="436" spans="1:7" x14ac:dyDescent="0.25">
      <c r="A436" s="128" t="str">
        <f t="shared" si="46"/>
        <v/>
      </c>
      <c r="B436" s="129" t="str">
        <f t="shared" si="47"/>
        <v/>
      </c>
      <c r="C436" s="130" t="str">
        <f t="shared" si="48"/>
        <v/>
      </c>
      <c r="D436" s="131" t="str">
        <f t="shared" si="42"/>
        <v/>
      </c>
      <c r="E436" s="131" t="str">
        <f t="shared" si="43"/>
        <v/>
      </c>
      <c r="F436" s="131" t="str">
        <f t="shared" si="44"/>
        <v/>
      </c>
      <c r="G436" s="130" t="str">
        <f t="shared" si="45"/>
        <v/>
      </c>
    </row>
    <row r="437" spans="1:7" x14ac:dyDescent="0.25">
      <c r="A437" s="128" t="str">
        <f t="shared" si="46"/>
        <v/>
      </c>
      <c r="B437" s="129" t="str">
        <f t="shared" si="47"/>
        <v/>
      </c>
      <c r="C437" s="130" t="str">
        <f t="shared" si="48"/>
        <v/>
      </c>
      <c r="D437" s="131" t="str">
        <f t="shared" si="42"/>
        <v/>
      </c>
      <c r="E437" s="131" t="str">
        <f t="shared" si="43"/>
        <v/>
      </c>
      <c r="F437" s="131" t="str">
        <f t="shared" si="44"/>
        <v/>
      </c>
      <c r="G437" s="130" t="str">
        <f t="shared" si="45"/>
        <v/>
      </c>
    </row>
    <row r="438" spans="1:7" x14ac:dyDescent="0.25">
      <c r="A438" s="128" t="str">
        <f t="shared" si="46"/>
        <v/>
      </c>
      <c r="B438" s="129" t="str">
        <f t="shared" si="47"/>
        <v/>
      </c>
      <c r="C438" s="130" t="str">
        <f t="shared" si="48"/>
        <v/>
      </c>
      <c r="D438" s="131" t="str">
        <f t="shared" si="42"/>
        <v/>
      </c>
      <c r="E438" s="131" t="str">
        <f t="shared" si="43"/>
        <v/>
      </c>
      <c r="F438" s="131" t="str">
        <f t="shared" si="44"/>
        <v/>
      </c>
      <c r="G438" s="130" t="str">
        <f t="shared" si="45"/>
        <v/>
      </c>
    </row>
    <row r="439" spans="1:7" x14ac:dyDescent="0.25">
      <c r="A439" s="128" t="str">
        <f t="shared" si="46"/>
        <v/>
      </c>
      <c r="B439" s="129" t="str">
        <f t="shared" si="47"/>
        <v/>
      </c>
      <c r="C439" s="130" t="str">
        <f t="shared" si="48"/>
        <v/>
      </c>
      <c r="D439" s="131" t="str">
        <f t="shared" si="42"/>
        <v/>
      </c>
      <c r="E439" s="131" t="str">
        <f t="shared" si="43"/>
        <v/>
      </c>
      <c r="F439" s="131" t="str">
        <f t="shared" si="44"/>
        <v/>
      </c>
      <c r="G439" s="130" t="str">
        <f t="shared" si="45"/>
        <v/>
      </c>
    </row>
    <row r="440" spans="1:7" x14ac:dyDescent="0.25">
      <c r="A440" s="128" t="str">
        <f t="shared" si="46"/>
        <v/>
      </c>
      <c r="B440" s="129" t="str">
        <f t="shared" si="47"/>
        <v/>
      </c>
      <c r="C440" s="130" t="str">
        <f t="shared" si="48"/>
        <v/>
      </c>
      <c r="D440" s="131" t="str">
        <f t="shared" si="42"/>
        <v/>
      </c>
      <c r="E440" s="131" t="str">
        <f t="shared" si="43"/>
        <v/>
      </c>
      <c r="F440" s="131" t="str">
        <f t="shared" si="44"/>
        <v/>
      </c>
      <c r="G440" s="130" t="str">
        <f t="shared" si="45"/>
        <v/>
      </c>
    </row>
    <row r="441" spans="1:7" x14ac:dyDescent="0.25">
      <c r="A441" s="128" t="str">
        <f t="shared" si="46"/>
        <v/>
      </c>
      <c r="B441" s="129" t="str">
        <f t="shared" si="47"/>
        <v/>
      </c>
      <c r="C441" s="130" t="str">
        <f t="shared" si="48"/>
        <v/>
      </c>
      <c r="D441" s="131" t="str">
        <f t="shared" si="42"/>
        <v/>
      </c>
      <c r="E441" s="131" t="str">
        <f t="shared" si="43"/>
        <v/>
      </c>
      <c r="F441" s="131" t="str">
        <f t="shared" si="44"/>
        <v/>
      </c>
      <c r="G441" s="130" t="str">
        <f t="shared" si="45"/>
        <v/>
      </c>
    </row>
    <row r="442" spans="1:7" x14ac:dyDescent="0.25">
      <c r="A442" s="128" t="str">
        <f t="shared" si="46"/>
        <v/>
      </c>
      <c r="B442" s="129" t="str">
        <f t="shared" si="47"/>
        <v/>
      </c>
      <c r="C442" s="130" t="str">
        <f t="shared" si="48"/>
        <v/>
      </c>
      <c r="D442" s="131" t="str">
        <f t="shared" si="42"/>
        <v/>
      </c>
      <c r="E442" s="131" t="str">
        <f t="shared" si="43"/>
        <v/>
      </c>
      <c r="F442" s="131" t="str">
        <f t="shared" si="44"/>
        <v/>
      </c>
      <c r="G442" s="130" t="str">
        <f t="shared" si="45"/>
        <v/>
      </c>
    </row>
    <row r="443" spans="1:7" x14ac:dyDescent="0.25">
      <c r="A443" s="128" t="str">
        <f t="shared" si="46"/>
        <v/>
      </c>
      <c r="B443" s="129" t="str">
        <f t="shared" si="47"/>
        <v/>
      </c>
      <c r="C443" s="130" t="str">
        <f t="shared" si="48"/>
        <v/>
      </c>
      <c r="D443" s="131" t="str">
        <f t="shared" si="42"/>
        <v/>
      </c>
      <c r="E443" s="131" t="str">
        <f t="shared" si="43"/>
        <v/>
      </c>
      <c r="F443" s="131" t="str">
        <f t="shared" si="44"/>
        <v/>
      </c>
      <c r="G443" s="130" t="str">
        <f t="shared" si="45"/>
        <v/>
      </c>
    </row>
    <row r="444" spans="1:7" x14ac:dyDescent="0.25">
      <c r="A444" s="128" t="str">
        <f t="shared" si="46"/>
        <v/>
      </c>
      <c r="B444" s="129" t="str">
        <f t="shared" si="47"/>
        <v/>
      </c>
      <c r="C444" s="130" t="str">
        <f t="shared" si="48"/>
        <v/>
      </c>
      <c r="D444" s="131" t="str">
        <f t="shared" si="42"/>
        <v/>
      </c>
      <c r="E444" s="131" t="str">
        <f t="shared" si="43"/>
        <v/>
      </c>
      <c r="F444" s="131" t="str">
        <f t="shared" si="44"/>
        <v/>
      </c>
      <c r="G444" s="130" t="str">
        <f t="shared" si="45"/>
        <v/>
      </c>
    </row>
    <row r="445" spans="1:7" x14ac:dyDescent="0.25">
      <c r="A445" s="128" t="str">
        <f t="shared" si="46"/>
        <v/>
      </c>
      <c r="B445" s="129" t="str">
        <f t="shared" si="47"/>
        <v/>
      </c>
      <c r="C445" s="130" t="str">
        <f t="shared" si="48"/>
        <v/>
      </c>
      <c r="D445" s="131" t="str">
        <f t="shared" si="42"/>
        <v/>
      </c>
      <c r="E445" s="131" t="str">
        <f t="shared" si="43"/>
        <v/>
      </c>
      <c r="F445" s="131" t="str">
        <f t="shared" si="44"/>
        <v/>
      </c>
      <c r="G445" s="130" t="str">
        <f t="shared" si="45"/>
        <v/>
      </c>
    </row>
    <row r="446" spans="1:7" x14ac:dyDescent="0.25">
      <c r="A446" s="128" t="str">
        <f t="shared" si="46"/>
        <v/>
      </c>
      <c r="B446" s="129" t="str">
        <f t="shared" si="47"/>
        <v/>
      </c>
      <c r="C446" s="130" t="str">
        <f t="shared" si="48"/>
        <v/>
      </c>
      <c r="D446" s="131" t="str">
        <f t="shared" si="42"/>
        <v/>
      </c>
      <c r="E446" s="131" t="str">
        <f t="shared" si="43"/>
        <v/>
      </c>
      <c r="F446" s="131" t="str">
        <f t="shared" si="44"/>
        <v/>
      </c>
      <c r="G446" s="130" t="str">
        <f t="shared" si="45"/>
        <v/>
      </c>
    </row>
    <row r="447" spans="1:7" x14ac:dyDescent="0.25">
      <c r="A447" s="128" t="str">
        <f t="shared" si="46"/>
        <v/>
      </c>
      <c r="B447" s="129" t="str">
        <f t="shared" si="47"/>
        <v/>
      </c>
      <c r="C447" s="130" t="str">
        <f t="shared" si="48"/>
        <v/>
      </c>
      <c r="D447" s="131" t="str">
        <f t="shared" si="42"/>
        <v/>
      </c>
      <c r="E447" s="131" t="str">
        <f t="shared" si="43"/>
        <v/>
      </c>
      <c r="F447" s="131" t="str">
        <f t="shared" si="44"/>
        <v/>
      </c>
      <c r="G447" s="130" t="str">
        <f t="shared" si="45"/>
        <v/>
      </c>
    </row>
    <row r="448" spans="1:7" x14ac:dyDescent="0.25">
      <c r="A448" s="128" t="str">
        <f t="shared" si="46"/>
        <v/>
      </c>
      <c r="B448" s="129" t="str">
        <f t="shared" si="47"/>
        <v/>
      </c>
      <c r="C448" s="130" t="str">
        <f t="shared" si="48"/>
        <v/>
      </c>
      <c r="D448" s="131" t="str">
        <f t="shared" si="42"/>
        <v/>
      </c>
      <c r="E448" s="131" t="str">
        <f t="shared" si="43"/>
        <v/>
      </c>
      <c r="F448" s="131" t="str">
        <f t="shared" si="44"/>
        <v/>
      </c>
      <c r="G448" s="130" t="str">
        <f t="shared" si="45"/>
        <v/>
      </c>
    </row>
    <row r="449" spans="1:7" x14ac:dyDescent="0.25">
      <c r="A449" s="128" t="str">
        <f t="shared" si="46"/>
        <v/>
      </c>
      <c r="B449" s="129" t="str">
        <f t="shared" si="47"/>
        <v/>
      </c>
      <c r="C449" s="130" t="str">
        <f t="shared" si="48"/>
        <v/>
      </c>
      <c r="D449" s="131" t="str">
        <f t="shared" si="42"/>
        <v/>
      </c>
      <c r="E449" s="131" t="str">
        <f t="shared" si="43"/>
        <v/>
      </c>
      <c r="F449" s="131" t="str">
        <f t="shared" si="44"/>
        <v/>
      </c>
      <c r="G449" s="130" t="str">
        <f t="shared" si="45"/>
        <v/>
      </c>
    </row>
    <row r="450" spans="1:7" x14ac:dyDescent="0.25">
      <c r="A450" s="128" t="str">
        <f t="shared" si="46"/>
        <v/>
      </c>
      <c r="B450" s="129" t="str">
        <f t="shared" si="47"/>
        <v/>
      </c>
      <c r="C450" s="130" t="str">
        <f t="shared" si="48"/>
        <v/>
      </c>
      <c r="D450" s="131" t="str">
        <f t="shared" si="42"/>
        <v/>
      </c>
      <c r="E450" s="131" t="str">
        <f t="shared" si="43"/>
        <v/>
      </c>
      <c r="F450" s="131" t="str">
        <f t="shared" si="44"/>
        <v/>
      </c>
      <c r="G450" s="130" t="str">
        <f t="shared" si="45"/>
        <v/>
      </c>
    </row>
    <row r="451" spans="1:7" x14ac:dyDescent="0.25">
      <c r="A451" s="128" t="str">
        <f t="shared" si="46"/>
        <v/>
      </c>
      <c r="B451" s="129" t="str">
        <f t="shared" si="47"/>
        <v/>
      </c>
      <c r="C451" s="130" t="str">
        <f t="shared" si="48"/>
        <v/>
      </c>
      <c r="D451" s="131" t="str">
        <f t="shared" si="42"/>
        <v/>
      </c>
      <c r="E451" s="131" t="str">
        <f t="shared" si="43"/>
        <v/>
      </c>
      <c r="F451" s="131" t="str">
        <f t="shared" si="44"/>
        <v/>
      </c>
      <c r="G451" s="130" t="str">
        <f t="shared" si="45"/>
        <v/>
      </c>
    </row>
    <row r="452" spans="1:7" x14ac:dyDescent="0.25">
      <c r="A452" s="128" t="str">
        <f t="shared" si="46"/>
        <v/>
      </c>
      <c r="B452" s="129" t="str">
        <f t="shared" si="47"/>
        <v/>
      </c>
      <c r="C452" s="130" t="str">
        <f t="shared" si="48"/>
        <v/>
      </c>
      <c r="D452" s="131" t="str">
        <f t="shared" si="42"/>
        <v/>
      </c>
      <c r="E452" s="131" t="str">
        <f t="shared" si="43"/>
        <v/>
      </c>
      <c r="F452" s="131" t="str">
        <f t="shared" si="44"/>
        <v/>
      </c>
      <c r="G452" s="130" t="str">
        <f t="shared" si="45"/>
        <v/>
      </c>
    </row>
    <row r="453" spans="1:7" x14ac:dyDescent="0.25">
      <c r="A453" s="128" t="str">
        <f t="shared" si="46"/>
        <v/>
      </c>
      <c r="B453" s="129" t="str">
        <f t="shared" si="47"/>
        <v/>
      </c>
      <c r="C453" s="130" t="str">
        <f t="shared" si="48"/>
        <v/>
      </c>
      <c r="D453" s="131" t="str">
        <f t="shared" si="42"/>
        <v/>
      </c>
      <c r="E453" s="131" t="str">
        <f t="shared" si="43"/>
        <v/>
      </c>
      <c r="F453" s="131" t="str">
        <f t="shared" si="44"/>
        <v/>
      </c>
      <c r="G453" s="130" t="str">
        <f t="shared" si="45"/>
        <v/>
      </c>
    </row>
    <row r="454" spans="1:7" x14ac:dyDescent="0.25">
      <c r="A454" s="128" t="str">
        <f t="shared" si="46"/>
        <v/>
      </c>
      <c r="B454" s="129" t="str">
        <f t="shared" si="47"/>
        <v/>
      </c>
      <c r="C454" s="130" t="str">
        <f t="shared" si="48"/>
        <v/>
      </c>
      <c r="D454" s="131" t="str">
        <f t="shared" si="42"/>
        <v/>
      </c>
      <c r="E454" s="131" t="str">
        <f t="shared" si="43"/>
        <v/>
      </c>
      <c r="F454" s="131" t="str">
        <f t="shared" si="44"/>
        <v/>
      </c>
      <c r="G454" s="130" t="str">
        <f t="shared" si="45"/>
        <v/>
      </c>
    </row>
    <row r="455" spans="1:7" x14ac:dyDescent="0.25">
      <c r="A455" s="128" t="str">
        <f t="shared" si="46"/>
        <v/>
      </c>
      <c r="B455" s="129" t="str">
        <f t="shared" si="47"/>
        <v/>
      </c>
      <c r="C455" s="130" t="str">
        <f t="shared" si="48"/>
        <v/>
      </c>
      <c r="D455" s="131" t="str">
        <f t="shared" si="42"/>
        <v/>
      </c>
      <c r="E455" s="131" t="str">
        <f t="shared" si="43"/>
        <v/>
      </c>
      <c r="F455" s="131" t="str">
        <f t="shared" si="44"/>
        <v/>
      </c>
      <c r="G455" s="130" t="str">
        <f t="shared" si="45"/>
        <v/>
      </c>
    </row>
    <row r="456" spans="1:7" x14ac:dyDescent="0.25">
      <c r="A456" s="128" t="str">
        <f t="shared" si="46"/>
        <v/>
      </c>
      <c r="B456" s="129" t="str">
        <f t="shared" si="47"/>
        <v/>
      </c>
      <c r="C456" s="130" t="str">
        <f t="shared" si="48"/>
        <v/>
      </c>
      <c r="D456" s="131" t="str">
        <f t="shared" si="42"/>
        <v/>
      </c>
      <c r="E456" s="131" t="str">
        <f t="shared" si="43"/>
        <v/>
      </c>
      <c r="F456" s="131" t="str">
        <f t="shared" si="44"/>
        <v/>
      </c>
      <c r="G456" s="130" t="str">
        <f t="shared" si="45"/>
        <v/>
      </c>
    </row>
    <row r="457" spans="1:7" x14ac:dyDescent="0.25">
      <c r="A457" s="128" t="str">
        <f t="shared" si="46"/>
        <v/>
      </c>
      <c r="B457" s="129" t="str">
        <f t="shared" si="47"/>
        <v/>
      </c>
      <c r="C457" s="130" t="str">
        <f t="shared" si="48"/>
        <v/>
      </c>
      <c r="D457" s="131" t="str">
        <f t="shared" si="42"/>
        <v/>
      </c>
      <c r="E457" s="131" t="str">
        <f t="shared" si="43"/>
        <v/>
      </c>
      <c r="F457" s="131" t="str">
        <f t="shared" si="44"/>
        <v/>
      </c>
      <c r="G457" s="130" t="str">
        <f t="shared" si="45"/>
        <v/>
      </c>
    </row>
    <row r="458" spans="1:7" x14ac:dyDescent="0.25">
      <c r="A458" s="128" t="str">
        <f t="shared" si="46"/>
        <v/>
      </c>
      <c r="B458" s="129" t="str">
        <f t="shared" si="47"/>
        <v/>
      </c>
      <c r="C458" s="130" t="str">
        <f t="shared" si="48"/>
        <v/>
      </c>
      <c r="D458" s="131" t="str">
        <f t="shared" si="42"/>
        <v/>
      </c>
      <c r="E458" s="131" t="str">
        <f t="shared" si="43"/>
        <v/>
      </c>
      <c r="F458" s="131" t="str">
        <f t="shared" si="44"/>
        <v/>
      </c>
      <c r="G458" s="130" t="str">
        <f t="shared" si="45"/>
        <v/>
      </c>
    </row>
    <row r="459" spans="1:7" x14ac:dyDescent="0.25">
      <c r="A459" s="128" t="str">
        <f t="shared" si="46"/>
        <v/>
      </c>
      <c r="B459" s="129" t="str">
        <f t="shared" si="47"/>
        <v/>
      </c>
      <c r="C459" s="130" t="str">
        <f t="shared" si="48"/>
        <v/>
      </c>
      <c r="D459" s="131" t="str">
        <f t="shared" si="42"/>
        <v/>
      </c>
      <c r="E459" s="131" t="str">
        <f t="shared" si="43"/>
        <v/>
      </c>
      <c r="F459" s="131" t="str">
        <f t="shared" si="44"/>
        <v/>
      </c>
      <c r="G459" s="130" t="str">
        <f t="shared" si="45"/>
        <v/>
      </c>
    </row>
    <row r="460" spans="1:7" x14ac:dyDescent="0.25">
      <c r="A460" s="128" t="str">
        <f t="shared" si="46"/>
        <v/>
      </c>
      <c r="B460" s="129" t="str">
        <f t="shared" si="47"/>
        <v/>
      </c>
      <c r="C460" s="130" t="str">
        <f t="shared" si="48"/>
        <v/>
      </c>
      <c r="D460" s="131" t="str">
        <f t="shared" si="42"/>
        <v/>
      </c>
      <c r="E460" s="131" t="str">
        <f t="shared" si="43"/>
        <v/>
      </c>
      <c r="F460" s="131" t="str">
        <f t="shared" si="44"/>
        <v/>
      </c>
      <c r="G460" s="130" t="str">
        <f t="shared" si="45"/>
        <v/>
      </c>
    </row>
    <row r="461" spans="1:7" x14ac:dyDescent="0.25">
      <c r="A461" s="128" t="str">
        <f t="shared" si="46"/>
        <v/>
      </c>
      <c r="B461" s="129" t="str">
        <f t="shared" si="47"/>
        <v/>
      </c>
      <c r="C461" s="130" t="str">
        <f t="shared" si="48"/>
        <v/>
      </c>
      <c r="D461" s="131" t="str">
        <f t="shared" si="42"/>
        <v/>
      </c>
      <c r="E461" s="131" t="str">
        <f t="shared" si="43"/>
        <v/>
      </c>
      <c r="F461" s="131" t="str">
        <f t="shared" si="44"/>
        <v/>
      </c>
      <c r="G461" s="130" t="str">
        <f t="shared" si="45"/>
        <v/>
      </c>
    </row>
    <row r="462" spans="1:7" x14ac:dyDescent="0.25">
      <c r="A462" s="128" t="str">
        <f t="shared" si="46"/>
        <v/>
      </c>
      <c r="B462" s="129" t="str">
        <f t="shared" si="47"/>
        <v/>
      </c>
      <c r="C462" s="130" t="str">
        <f t="shared" si="48"/>
        <v/>
      </c>
      <c r="D462" s="131" t="str">
        <f t="shared" ref="D462:D499" si="49">IF(B462="","",IPMT($E$10/12,B462,$E$7,-$E$8,$E$9,0))</f>
        <v/>
      </c>
      <c r="E462" s="131" t="str">
        <f t="shared" ref="E462:E499" si="50">IF(B462="","",PPMT($E$10/12,B462,$E$7,-$E$8,$E$9,0))</f>
        <v/>
      </c>
      <c r="F462" s="131" t="str">
        <f t="shared" si="44"/>
        <v/>
      </c>
      <c r="G462" s="130" t="str">
        <f t="shared" si="45"/>
        <v/>
      </c>
    </row>
    <row r="463" spans="1:7" x14ac:dyDescent="0.25">
      <c r="A463" s="128" t="str">
        <f t="shared" si="46"/>
        <v/>
      </c>
      <c r="B463" s="129" t="str">
        <f t="shared" si="47"/>
        <v/>
      </c>
      <c r="C463" s="130" t="str">
        <f t="shared" si="48"/>
        <v/>
      </c>
      <c r="D463" s="131" t="str">
        <f t="shared" si="49"/>
        <v/>
      </c>
      <c r="E463" s="131" t="str">
        <f t="shared" si="50"/>
        <v/>
      </c>
      <c r="F463" s="131" t="str">
        <f t="shared" ref="F463:F499" si="51">IF(B463="","",SUM(D463:E463))</f>
        <v/>
      </c>
      <c r="G463" s="130" t="str">
        <f t="shared" ref="G463:G499" si="52">IF(B463="","",SUM(C463)-SUM(E463))</f>
        <v/>
      </c>
    </row>
    <row r="464" spans="1:7" x14ac:dyDescent="0.25">
      <c r="A464" s="128" t="str">
        <f t="shared" ref="A464:A499" si="53">IF(B464="","",EDATE(A463,1))</f>
        <v/>
      </c>
      <c r="B464" s="129" t="str">
        <f t="shared" ref="B464:B499" si="54">IF(B463="","",IF(SUM(B463)+1&lt;=$E$7,SUM(B463)+1,""))</f>
        <v/>
      </c>
      <c r="C464" s="130" t="str">
        <f t="shared" ref="C464:C499" si="55">IF(B464="","",G463)</f>
        <v/>
      </c>
      <c r="D464" s="131" t="str">
        <f t="shared" si="49"/>
        <v/>
      </c>
      <c r="E464" s="131" t="str">
        <f t="shared" si="50"/>
        <v/>
      </c>
      <c r="F464" s="131" t="str">
        <f t="shared" si="51"/>
        <v/>
      </c>
      <c r="G464" s="130" t="str">
        <f t="shared" si="52"/>
        <v/>
      </c>
    </row>
    <row r="465" spans="1:7" x14ac:dyDescent="0.25">
      <c r="A465" s="128" t="str">
        <f t="shared" si="53"/>
        <v/>
      </c>
      <c r="B465" s="129" t="str">
        <f t="shared" si="54"/>
        <v/>
      </c>
      <c r="C465" s="130" t="str">
        <f t="shared" si="55"/>
        <v/>
      </c>
      <c r="D465" s="131" t="str">
        <f t="shared" si="49"/>
        <v/>
      </c>
      <c r="E465" s="131" t="str">
        <f t="shared" si="50"/>
        <v/>
      </c>
      <c r="F465" s="131" t="str">
        <f t="shared" si="51"/>
        <v/>
      </c>
      <c r="G465" s="130" t="str">
        <f t="shared" si="52"/>
        <v/>
      </c>
    </row>
    <row r="466" spans="1:7" x14ac:dyDescent="0.25">
      <c r="A466" s="128" t="str">
        <f t="shared" si="53"/>
        <v/>
      </c>
      <c r="B466" s="129" t="str">
        <f t="shared" si="54"/>
        <v/>
      </c>
      <c r="C466" s="130" t="str">
        <f t="shared" si="55"/>
        <v/>
      </c>
      <c r="D466" s="131" t="str">
        <f t="shared" si="49"/>
        <v/>
      </c>
      <c r="E466" s="131" t="str">
        <f t="shared" si="50"/>
        <v/>
      </c>
      <c r="F466" s="131" t="str">
        <f t="shared" si="51"/>
        <v/>
      </c>
      <c r="G466" s="130" t="str">
        <f t="shared" si="52"/>
        <v/>
      </c>
    </row>
    <row r="467" spans="1:7" x14ac:dyDescent="0.25">
      <c r="A467" s="128" t="str">
        <f t="shared" si="53"/>
        <v/>
      </c>
      <c r="B467" s="129" t="str">
        <f t="shared" si="54"/>
        <v/>
      </c>
      <c r="C467" s="130" t="str">
        <f t="shared" si="55"/>
        <v/>
      </c>
      <c r="D467" s="131" t="str">
        <f t="shared" si="49"/>
        <v/>
      </c>
      <c r="E467" s="131" t="str">
        <f t="shared" si="50"/>
        <v/>
      </c>
      <c r="F467" s="131" t="str">
        <f t="shared" si="51"/>
        <v/>
      </c>
      <c r="G467" s="130" t="str">
        <f t="shared" si="52"/>
        <v/>
      </c>
    </row>
    <row r="468" spans="1:7" x14ac:dyDescent="0.25">
      <c r="A468" s="128" t="str">
        <f t="shared" si="53"/>
        <v/>
      </c>
      <c r="B468" s="129" t="str">
        <f t="shared" si="54"/>
        <v/>
      </c>
      <c r="C468" s="130" t="str">
        <f t="shared" si="55"/>
        <v/>
      </c>
      <c r="D468" s="131" t="str">
        <f t="shared" si="49"/>
        <v/>
      </c>
      <c r="E468" s="131" t="str">
        <f t="shared" si="50"/>
        <v/>
      </c>
      <c r="F468" s="131" t="str">
        <f t="shared" si="51"/>
        <v/>
      </c>
      <c r="G468" s="130" t="str">
        <f t="shared" si="52"/>
        <v/>
      </c>
    </row>
    <row r="469" spans="1:7" x14ac:dyDescent="0.25">
      <c r="A469" s="128" t="str">
        <f t="shared" si="53"/>
        <v/>
      </c>
      <c r="B469" s="129" t="str">
        <f t="shared" si="54"/>
        <v/>
      </c>
      <c r="C469" s="130" t="str">
        <f t="shared" si="55"/>
        <v/>
      </c>
      <c r="D469" s="131" t="str">
        <f t="shared" si="49"/>
        <v/>
      </c>
      <c r="E469" s="131" t="str">
        <f t="shared" si="50"/>
        <v/>
      </c>
      <c r="F469" s="131" t="str">
        <f t="shared" si="51"/>
        <v/>
      </c>
      <c r="G469" s="130" t="str">
        <f t="shared" si="52"/>
        <v/>
      </c>
    </row>
    <row r="470" spans="1:7" x14ac:dyDescent="0.25">
      <c r="A470" s="128" t="str">
        <f t="shared" si="53"/>
        <v/>
      </c>
      <c r="B470" s="129" t="str">
        <f t="shared" si="54"/>
        <v/>
      </c>
      <c r="C470" s="130" t="str">
        <f t="shared" si="55"/>
        <v/>
      </c>
      <c r="D470" s="131" t="str">
        <f t="shared" si="49"/>
        <v/>
      </c>
      <c r="E470" s="131" t="str">
        <f t="shared" si="50"/>
        <v/>
      </c>
      <c r="F470" s="131" t="str">
        <f t="shared" si="51"/>
        <v/>
      </c>
      <c r="G470" s="130" t="str">
        <f t="shared" si="52"/>
        <v/>
      </c>
    </row>
    <row r="471" spans="1:7" x14ac:dyDescent="0.25">
      <c r="A471" s="128" t="str">
        <f t="shared" si="53"/>
        <v/>
      </c>
      <c r="B471" s="129" t="str">
        <f t="shared" si="54"/>
        <v/>
      </c>
      <c r="C471" s="130" t="str">
        <f t="shared" si="55"/>
        <v/>
      </c>
      <c r="D471" s="131" t="str">
        <f t="shared" si="49"/>
        <v/>
      </c>
      <c r="E471" s="131" t="str">
        <f t="shared" si="50"/>
        <v/>
      </c>
      <c r="F471" s="131" t="str">
        <f t="shared" si="51"/>
        <v/>
      </c>
      <c r="G471" s="130" t="str">
        <f t="shared" si="52"/>
        <v/>
      </c>
    </row>
    <row r="472" spans="1:7" x14ac:dyDescent="0.25">
      <c r="A472" s="128" t="str">
        <f t="shared" si="53"/>
        <v/>
      </c>
      <c r="B472" s="129" t="str">
        <f t="shared" si="54"/>
        <v/>
      </c>
      <c r="C472" s="130" t="str">
        <f t="shared" si="55"/>
        <v/>
      </c>
      <c r="D472" s="131" t="str">
        <f t="shared" si="49"/>
        <v/>
      </c>
      <c r="E472" s="131" t="str">
        <f t="shared" si="50"/>
        <v/>
      </c>
      <c r="F472" s="131" t="str">
        <f t="shared" si="51"/>
        <v/>
      </c>
      <c r="G472" s="130" t="str">
        <f t="shared" si="52"/>
        <v/>
      </c>
    </row>
    <row r="473" spans="1:7" x14ac:dyDescent="0.25">
      <c r="A473" s="128" t="str">
        <f t="shared" si="53"/>
        <v/>
      </c>
      <c r="B473" s="129" t="str">
        <f t="shared" si="54"/>
        <v/>
      </c>
      <c r="C473" s="130" t="str">
        <f t="shared" si="55"/>
        <v/>
      </c>
      <c r="D473" s="131" t="str">
        <f t="shared" si="49"/>
        <v/>
      </c>
      <c r="E473" s="131" t="str">
        <f t="shared" si="50"/>
        <v/>
      </c>
      <c r="F473" s="131" t="str">
        <f t="shared" si="51"/>
        <v/>
      </c>
      <c r="G473" s="130" t="str">
        <f t="shared" si="52"/>
        <v/>
      </c>
    </row>
    <row r="474" spans="1:7" x14ac:dyDescent="0.25">
      <c r="A474" s="128" t="str">
        <f t="shared" si="53"/>
        <v/>
      </c>
      <c r="B474" s="129" t="str">
        <f t="shared" si="54"/>
        <v/>
      </c>
      <c r="C474" s="130" t="str">
        <f t="shared" si="55"/>
        <v/>
      </c>
      <c r="D474" s="131" t="str">
        <f t="shared" si="49"/>
        <v/>
      </c>
      <c r="E474" s="131" t="str">
        <f t="shared" si="50"/>
        <v/>
      </c>
      <c r="F474" s="131" t="str">
        <f t="shared" si="51"/>
        <v/>
      </c>
      <c r="G474" s="130" t="str">
        <f t="shared" si="52"/>
        <v/>
      </c>
    </row>
    <row r="475" spans="1:7" x14ac:dyDescent="0.25">
      <c r="A475" s="128" t="str">
        <f t="shared" si="53"/>
        <v/>
      </c>
      <c r="B475" s="129" t="str">
        <f t="shared" si="54"/>
        <v/>
      </c>
      <c r="C475" s="130" t="str">
        <f t="shared" si="55"/>
        <v/>
      </c>
      <c r="D475" s="131" t="str">
        <f t="shared" si="49"/>
        <v/>
      </c>
      <c r="E475" s="131" t="str">
        <f t="shared" si="50"/>
        <v/>
      </c>
      <c r="F475" s="131" t="str">
        <f t="shared" si="51"/>
        <v/>
      </c>
      <c r="G475" s="130" t="str">
        <f t="shared" si="52"/>
        <v/>
      </c>
    </row>
    <row r="476" spans="1:7" x14ac:dyDescent="0.25">
      <c r="A476" s="128" t="str">
        <f t="shared" si="53"/>
        <v/>
      </c>
      <c r="B476" s="129" t="str">
        <f t="shared" si="54"/>
        <v/>
      </c>
      <c r="C476" s="130" t="str">
        <f t="shared" si="55"/>
        <v/>
      </c>
      <c r="D476" s="131" t="str">
        <f t="shared" si="49"/>
        <v/>
      </c>
      <c r="E476" s="131" t="str">
        <f t="shared" si="50"/>
        <v/>
      </c>
      <c r="F476" s="131" t="str">
        <f t="shared" si="51"/>
        <v/>
      </c>
      <c r="G476" s="130" t="str">
        <f t="shared" si="52"/>
        <v/>
      </c>
    </row>
    <row r="477" spans="1:7" x14ac:dyDescent="0.25">
      <c r="A477" s="128" t="str">
        <f t="shared" si="53"/>
        <v/>
      </c>
      <c r="B477" s="129" t="str">
        <f t="shared" si="54"/>
        <v/>
      </c>
      <c r="C477" s="130" t="str">
        <f t="shared" si="55"/>
        <v/>
      </c>
      <c r="D477" s="131" t="str">
        <f t="shared" si="49"/>
        <v/>
      </c>
      <c r="E477" s="131" t="str">
        <f t="shared" si="50"/>
        <v/>
      </c>
      <c r="F477" s="131" t="str">
        <f t="shared" si="51"/>
        <v/>
      </c>
      <c r="G477" s="130" t="str">
        <f t="shared" si="52"/>
        <v/>
      </c>
    </row>
    <row r="478" spans="1:7" x14ac:dyDescent="0.25">
      <c r="A478" s="128" t="str">
        <f t="shared" si="53"/>
        <v/>
      </c>
      <c r="B478" s="129" t="str">
        <f t="shared" si="54"/>
        <v/>
      </c>
      <c r="C478" s="130" t="str">
        <f t="shared" si="55"/>
        <v/>
      </c>
      <c r="D478" s="131" t="str">
        <f t="shared" si="49"/>
        <v/>
      </c>
      <c r="E478" s="131" t="str">
        <f t="shared" si="50"/>
        <v/>
      </c>
      <c r="F478" s="131" t="str">
        <f t="shared" si="51"/>
        <v/>
      </c>
      <c r="G478" s="130" t="str">
        <f t="shared" si="52"/>
        <v/>
      </c>
    </row>
    <row r="479" spans="1:7" x14ac:dyDescent="0.25">
      <c r="A479" s="128" t="str">
        <f t="shared" si="53"/>
        <v/>
      </c>
      <c r="B479" s="129" t="str">
        <f t="shared" si="54"/>
        <v/>
      </c>
      <c r="C479" s="130" t="str">
        <f t="shared" si="55"/>
        <v/>
      </c>
      <c r="D479" s="131" t="str">
        <f t="shared" si="49"/>
        <v/>
      </c>
      <c r="E479" s="131" t="str">
        <f t="shared" si="50"/>
        <v/>
      </c>
      <c r="F479" s="131" t="str">
        <f t="shared" si="51"/>
        <v/>
      </c>
      <c r="G479" s="130" t="str">
        <f t="shared" si="52"/>
        <v/>
      </c>
    </row>
    <row r="480" spans="1:7" x14ac:dyDescent="0.25">
      <c r="A480" s="128" t="str">
        <f t="shared" si="53"/>
        <v/>
      </c>
      <c r="B480" s="129" t="str">
        <f t="shared" si="54"/>
        <v/>
      </c>
      <c r="C480" s="130" t="str">
        <f t="shared" si="55"/>
        <v/>
      </c>
      <c r="D480" s="131" t="str">
        <f t="shared" si="49"/>
        <v/>
      </c>
      <c r="E480" s="131" t="str">
        <f t="shared" si="50"/>
        <v/>
      </c>
      <c r="F480" s="131" t="str">
        <f t="shared" si="51"/>
        <v/>
      </c>
      <c r="G480" s="130" t="str">
        <f t="shared" si="52"/>
        <v/>
      </c>
    </row>
    <row r="481" spans="1:7" x14ac:dyDescent="0.25">
      <c r="A481" s="128" t="str">
        <f t="shared" si="53"/>
        <v/>
      </c>
      <c r="B481" s="129" t="str">
        <f t="shared" si="54"/>
        <v/>
      </c>
      <c r="C481" s="130" t="str">
        <f t="shared" si="55"/>
        <v/>
      </c>
      <c r="D481" s="131" t="str">
        <f t="shared" si="49"/>
        <v/>
      </c>
      <c r="E481" s="131" t="str">
        <f t="shared" si="50"/>
        <v/>
      </c>
      <c r="F481" s="131" t="str">
        <f t="shared" si="51"/>
        <v/>
      </c>
      <c r="G481" s="130" t="str">
        <f t="shared" si="52"/>
        <v/>
      </c>
    </row>
    <row r="482" spans="1:7" x14ac:dyDescent="0.25">
      <c r="A482" s="128" t="str">
        <f t="shared" si="53"/>
        <v/>
      </c>
      <c r="B482" s="129" t="str">
        <f t="shared" si="54"/>
        <v/>
      </c>
      <c r="C482" s="130" t="str">
        <f t="shared" si="55"/>
        <v/>
      </c>
      <c r="D482" s="131" t="str">
        <f t="shared" si="49"/>
        <v/>
      </c>
      <c r="E482" s="131" t="str">
        <f t="shared" si="50"/>
        <v/>
      </c>
      <c r="F482" s="131" t="str">
        <f t="shared" si="51"/>
        <v/>
      </c>
      <c r="G482" s="130" t="str">
        <f t="shared" si="52"/>
        <v/>
      </c>
    </row>
    <row r="483" spans="1:7" x14ac:dyDescent="0.25">
      <c r="A483" s="128" t="str">
        <f t="shared" si="53"/>
        <v/>
      </c>
      <c r="B483" s="129" t="str">
        <f t="shared" si="54"/>
        <v/>
      </c>
      <c r="C483" s="130" t="str">
        <f t="shared" si="55"/>
        <v/>
      </c>
      <c r="D483" s="131" t="str">
        <f t="shared" si="49"/>
        <v/>
      </c>
      <c r="E483" s="131" t="str">
        <f t="shared" si="50"/>
        <v/>
      </c>
      <c r="F483" s="131" t="str">
        <f t="shared" si="51"/>
        <v/>
      </c>
      <c r="G483" s="130" t="str">
        <f t="shared" si="52"/>
        <v/>
      </c>
    </row>
    <row r="484" spans="1:7" x14ac:dyDescent="0.25">
      <c r="A484" s="128" t="str">
        <f t="shared" si="53"/>
        <v/>
      </c>
      <c r="B484" s="129" t="str">
        <f t="shared" si="54"/>
        <v/>
      </c>
      <c r="C484" s="130" t="str">
        <f t="shared" si="55"/>
        <v/>
      </c>
      <c r="D484" s="131" t="str">
        <f t="shared" si="49"/>
        <v/>
      </c>
      <c r="E484" s="131" t="str">
        <f t="shared" si="50"/>
        <v/>
      </c>
      <c r="F484" s="131" t="str">
        <f t="shared" si="51"/>
        <v/>
      </c>
      <c r="G484" s="130" t="str">
        <f t="shared" si="52"/>
        <v/>
      </c>
    </row>
    <row r="485" spans="1:7" x14ac:dyDescent="0.25">
      <c r="A485" s="128" t="str">
        <f t="shared" si="53"/>
        <v/>
      </c>
      <c r="B485" s="129" t="str">
        <f t="shared" si="54"/>
        <v/>
      </c>
      <c r="C485" s="130" t="str">
        <f t="shared" si="55"/>
        <v/>
      </c>
      <c r="D485" s="131" t="str">
        <f t="shared" si="49"/>
        <v/>
      </c>
      <c r="E485" s="131" t="str">
        <f t="shared" si="50"/>
        <v/>
      </c>
      <c r="F485" s="131" t="str">
        <f t="shared" si="51"/>
        <v/>
      </c>
      <c r="G485" s="130" t="str">
        <f t="shared" si="52"/>
        <v/>
      </c>
    </row>
    <row r="486" spans="1:7" x14ac:dyDescent="0.25">
      <c r="A486" s="128" t="str">
        <f t="shared" si="53"/>
        <v/>
      </c>
      <c r="B486" s="129" t="str">
        <f t="shared" si="54"/>
        <v/>
      </c>
      <c r="C486" s="130" t="str">
        <f t="shared" si="55"/>
        <v/>
      </c>
      <c r="D486" s="131" t="str">
        <f t="shared" si="49"/>
        <v/>
      </c>
      <c r="E486" s="131" t="str">
        <f t="shared" si="50"/>
        <v/>
      </c>
      <c r="F486" s="131" t="str">
        <f t="shared" si="51"/>
        <v/>
      </c>
      <c r="G486" s="130" t="str">
        <f t="shared" si="52"/>
        <v/>
      </c>
    </row>
    <row r="487" spans="1:7" x14ac:dyDescent="0.25">
      <c r="A487" s="128" t="str">
        <f t="shared" si="53"/>
        <v/>
      </c>
      <c r="B487" s="129" t="str">
        <f t="shared" si="54"/>
        <v/>
      </c>
      <c r="C487" s="130" t="str">
        <f t="shared" si="55"/>
        <v/>
      </c>
      <c r="D487" s="131" t="str">
        <f t="shared" si="49"/>
        <v/>
      </c>
      <c r="E487" s="131" t="str">
        <f t="shared" si="50"/>
        <v/>
      </c>
      <c r="F487" s="131" t="str">
        <f t="shared" si="51"/>
        <v/>
      </c>
      <c r="G487" s="130" t="str">
        <f t="shared" si="52"/>
        <v/>
      </c>
    </row>
    <row r="488" spans="1:7" x14ac:dyDescent="0.25">
      <c r="A488" s="128" t="str">
        <f t="shared" si="53"/>
        <v/>
      </c>
      <c r="B488" s="129" t="str">
        <f t="shared" si="54"/>
        <v/>
      </c>
      <c r="C488" s="130" t="str">
        <f t="shared" si="55"/>
        <v/>
      </c>
      <c r="D488" s="131" t="str">
        <f t="shared" si="49"/>
        <v/>
      </c>
      <c r="E488" s="131" t="str">
        <f t="shared" si="50"/>
        <v/>
      </c>
      <c r="F488" s="131" t="str">
        <f t="shared" si="51"/>
        <v/>
      </c>
      <c r="G488" s="130" t="str">
        <f t="shared" si="52"/>
        <v/>
      </c>
    </row>
    <row r="489" spans="1:7" x14ac:dyDescent="0.25">
      <c r="A489" s="128" t="str">
        <f t="shared" si="53"/>
        <v/>
      </c>
      <c r="B489" s="129" t="str">
        <f t="shared" si="54"/>
        <v/>
      </c>
      <c r="C489" s="130" t="str">
        <f t="shared" si="55"/>
        <v/>
      </c>
      <c r="D489" s="131" t="str">
        <f t="shared" si="49"/>
        <v/>
      </c>
      <c r="E489" s="131" t="str">
        <f t="shared" si="50"/>
        <v/>
      </c>
      <c r="F489" s="131" t="str">
        <f t="shared" si="51"/>
        <v/>
      </c>
      <c r="G489" s="130" t="str">
        <f t="shared" si="52"/>
        <v/>
      </c>
    </row>
    <row r="490" spans="1:7" x14ac:dyDescent="0.25">
      <c r="A490" s="128" t="str">
        <f t="shared" si="53"/>
        <v/>
      </c>
      <c r="B490" s="129" t="str">
        <f t="shared" si="54"/>
        <v/>
      </c>
      <c r="C490" s="130" t="str">
        <f t="shared" si="55"/>
        <v/>
      </c>
      <c r="D490" s="131" t="str">
        <f t="shared" si="49"/>
        <v/>
      </c>
      <c r="E490" s="131" t="str">
        <f t="shared" si="50"/>
        <v/>
      </c>
      <c r="F490" s="131" t="str">
        <f t="shared" si="51"/>
        <v/>
      </c>
      <c r="G490" s="130" t="str">
        <f t="shared" si="52"/>
        <v/>
      </c>
    </row>
    <row r="491" spans="1:7" x14ac:dyDescent="0.25">
      <c r="A491" s="128" t="str">
        <f t="shared" si="53"/>
        <v/>
      </c>
      <c r="B491" s="129" t="str">
        <f t="shared" si="54"/>
        <v/>
      </c>
      <c r="C491" s="130" t="str">
        <f t="shared" si="55"/>
        <v/>
      </c>
      <c r="D491" s="131" t="str">
        <f t="shared" si="49"/>
        <v/>
      </c>
      <c r="E491" s="131" t="str">
        <f t="shared" si="50"/>
        <v/>
      </c>
      <c r="F491" s="131" t="str">
        <f t="shared" si="51"/>
        <v/>
      </c>
      <c r="G491" s="130" t="str">
        <f t="shared" si="52"/>
        <v/>
      </c>
    </row>
    <row r="492" spans="1:7" x14ac:dyDescent="0.25">
      <c r="A492" s="128" t="str">
        <f t="shared" si="53"/>
        <v/>
      </c>
      <c r="B492" s="129" t="str">
        <f t="shared" si="54"/>
        <v/>
      </c>
      <c r="C492" s="130" t="str">
        <f t="shared" si="55"/>
        <v/>
      </c>
      <c r="D492" s="131" t="str">
        <f t="shared" si="49"/>
        <v/>
      </c>
      <c r="E492" s="131" t="str">
        <f t="shared" si="50"/>
        <v/>
      </c>
      <c r="F492" s="131" t="str">
        <f t="shared" si="51"/>
        <v/>
      </c>
      <c r="G492" s="130" t="str">
        <f t="shared" si="52"/>
        <v/>
      </c>
    </row>
    <row r="493" spans="1:7" x14ac:dyDescent="0.25">
      <c r="A493" s="128" t="str">
        <f t="shared" si="53"/>
        <v/>
      </c>
      <c r="B493" s="129" t="str">
        <f t="shared" si="54"/>
        <v/>
      </c>
      <c r="C493" s="130" t="str">
        <f t="shared" si="55"/>
        <v/>
      </c>
      <c r="D493" s="131" t="str">
        <f t="shared" si="49"/>
        <v/>
      </c>
      <c r="E493" s="131" t="str">
        <f t="shared" si="50"/>
        <v/>
      </c>
      <c r="F493" s="131" t="str">
        <f t="shared" si="51"/>
        <v/>
      </c>
      <c r="G493" s="130" t="str">
        <f t="shared" si="52"/>
        <v/>
      </c>
    </row>
    <row r="494" spans="1:7" x14ac:dyDescent="0.25">
      <c r="A494" s="128" t="str">
        <f t="shared" si="53"/>
        <v/>
      </c>
      <c r="B494" s="129" t="str">
        <f t="shared" si="54"/>
        <v/>
      </c>
      <c r="C494" s="130" t="str">
        <f t="shared" si="55"/>
        <v/>
      </c>
      <c r="D494" s="131" t="str">
        <f t="shared" si="49"/>
        <v/>
      </c>
      <c r="E494" s="131" t="str">
        <f t="shared" si="50"/>
        <v/>
      </c>
      <c r="F494" s="131" t="str">
        <f t="shared" si="51"/>
        <v/>
      </c>
      <c r="G494" s="130" t="str">
        <f t="shared" si="52"/>
        <v/>
      </c>
    </row>
    <row r="495" spans="1:7" x14ac:dyDescent="0.25">
      <c r="A495" s="128" t="str">
        <f t="shared" si="53"/>
        <v/>
      </c>
      <c r="B495" s="129" t="str">
        <f t="shared" si="54"/>
        <v/>
      </c>
      <c r="C495" s="130" t="str">
        <f t="shared" si="55"/>
        <v/>
      </c>
      <c r="D495" s="131" t="str">
        <f t="shared" si="49"/>
        <v/>
      </c>
      <c r="E495" s="131" t="str">
        <f t="shared" si="50"/>
        <v/>
      </c>
      <c r="F495" s="131" t="str">
        <f t="shared" si="51"/>
        <v/>
      </c>
      <c r="G495" s="130" t="str">
        <f t="shared" si="52"/>
        <v/>
      </c>
    </row>
    <row r="496" spans="1:7" x14ac:dyDescent="0.25">
      <c r="A496" s="128" t="str">
        <f t="shared" si="53"/>
        <v/>
      </c>
      <c r="B496" s="129" t="str">
        <f t="shared" si="54"/>
        <v/>
      </c>
      <c r="C496" s="130" t="str">
        <f t="shared" si="55"/>
        <v/>
      </c>
      <c r="D496" s="131" t="str">
        <f t="shared" si="49"/>
        <v/>
      </c>
      <c r="E496" s="131" t="str">
        <f t="shared" si="50"/>
        <v/>
      </c>
      <c r="F496" s="131" t="str">
        <f t="shared" si="51"/>
        <v/>
      </c>
      <c r="G496" s="130" t="str">
        <f t="shared" si="52"/>
        <v/>
      </c>
    </row>
    <row r="497" spans="1:7" x14ac:dyDescent="0.25">
      <c r="A497" s="128" t="str">
        <f t="shared" si="53"/>
        <v/>
      </c>
      <c r="B497" s="129" t="str">
        <f t="shared" si="54"/>
        <v/>
      </c>
      <c r="C497" s="130" t="str">
        <f t="shared" si="55"/>
        <v/>
      </c>
      <c r="D497" s="131" t="str">
        <f t="shared" si="49"/>
        <v/>
      </c>
      <c r="E497" s="131" t="str">
        <f t="shared" si="50"/>
        <v/>
      </c>
      <c r="F497" s="131" t="str">
        <f t="shared" si="51"/>
        <v/>
      </c>
      <c r="G497" s="130" t="str">
        <f t="shared" si="52"/>
        <v/>
      </c>
    </row>
    <row r="498" spans="1:7" x14ac:dyDescent="0.25">
      <c r="A498" s="128" t="str">
        <f t="shared" si="53"/>
        <v/>
      </c>
      <c r="B498" s="129" t="str">
        <f t="shared" si="54"/>
        <v/>
      </c>
      <c r="C498" s="130" t="str">
        <f t="shared" si="55"/>
        <v/>
      </c>
      <c r="D498" s="131" t="str">
        <f t="shared" si="49"/>
        <v/>
      </c>
      <c r="E498" s="131" t="str">
        <f t="shared" si="50"/>
        <v/>
      </c>
      <c r="F498" s="131" t="str">
        <f t="shared" si="51"/>
        <v/>
      </c>
      <c r="G498" s="130" t="str">
        <f t="shared" si="52"/>
        <v/>
      </c>
    </row>
    <row r="499" spans="1:7" x14ac:dyDescent="0.25">
      <c r="A499" s="128" t="str">
        <f t="shared" si="53"/>
        <v/>
      </c>
      <c r="B499" s="129" t="str">
        <f t="shared" si="54"/>
        <v/>
      </c>
      <c r="C499" s="130" t="str">
        <f t="shared" si="55"/>
        <v/>
      </c>
      <c r="D499" s="131" t="str">
        <f t="shared" si="49"/>
        <v/>
      </c>
      <c r="E499" s="131" t="str">
        <f t="shared" si="50"/>
        <v/>
      </c>
      <c r="F499" s="131" t="str">
        <f t="shared" si="51"/>
        <v/>
      </c>
      <c r="G499" s="130" t="str">
        <f t="shared" si="52"/>
        <v/>
      </c>
    </row>
  </sheetData>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73EF4-2B78-4774-9762-EB812770D2EB}">
  <dimension ref="A1:M133"/>
  <sheetViews>
    <sheetView zoomScaleNormal="100" workbookViewId="0">
      <selection activeCell="E6" sqref="E6"/>
    </sheetView>
  </sheetViews>
  <sheetFormatPr defaultColWidth="9.140625" defaultRowHeight="15" x14ac:dyDescent="0.25"/>
  <cols>
    <col min="1" max="1" width="9.140625" style="244"/>
    <col min="2" max="2" width="7.85546875" style="244" customWidth="1"/>
    <col min="3" max="3" width="14.7109375" style="244" customWidth="1"/>
    <col min="4" max="4" width="14.28515625" style="244" customWidth="1"/>
    <col min="5" max="6" width="14.7109375" style="244" customWidth="1"/>
    <col min="7" max="7" width="14.7109375" style="362" customWidth="1"/>
    <col min="8" max="8" width="10" style="244" bestFit="1" customWidth="1"/>
    <col min="9" max="16384" width="9.140625" style="244"/>
  </cols>
  <sheetData>
    <row r="1" spans="1:13" x14ac:dyDescent="0.25">
      <c r="A1" s="363"/>
      <c r="B1" s="363"/>
      <c r="C1" s="363"/>
      <c r="D1" s="363"/>
      <c r="E1" s="363"/>
      <c r="F1" s="363"/>
      <c r="G1" s="364"/>
    </row>
    <row r="2" spans="1:13" x14ac:dyDescent="0.25">
      <c r="A2" s="363"/>
      <c r="B2" s="363"/>
      <c r="C2" s="363"/>
      <c r="D2" s="363"/>
      <c r="E2" s="363"/>
      <c r="F2" s="365"/>
      <c r="G2" s="366"/>
    </row>
    <row r="3" spans="1:13" x14ac:dyDescent="0.25">
      <c r="A3" s="363"/>
      <c r="B3" s="363"/>
      <c r="C3" s="363"/>
      <c r="D3" s="363"/>
      <c r="E3" s="363"/>
      <c r="F3" s="365"/>
      <c r="G3" s="366"/>
    </row>
    <row r="4" spans="1:13" ht="21" x14ac:dyDescent="0.35">
      <c r="A4" s="363"/>
      <c r="B4" s="367" t="s">
        <v>52</v>
      </c>
      <c r="C4" s="363"/>
      <c r="D4" s="363"/>
      <c r="E4" s="368"/>
      <c r="F4" s="369" t="s">
        <v>89</v>
      </c>
      <c r="G4" s="370"/>
      <c r="K4" s="362"/>
      <c r="L4" s="279"/>
    </row>
    <row r="5" spans="1:13" x14ac:dyDescent="0.25">
      <c r="A5" s="363"/>
      <c r="B5" s="363"/>
      <c r="C5" s="363"/>
      <c r="D5" s="363"/>
      <c r="E5" s="363"/>
      <c r="F5" s="371"/>
      <c r="G5" s="372"/>
      <c r="K5" s="373"/>
      <c r="L5" s="279"/>
    </row>
    <row r="6" spans="1:13" x14ac:dyDescent="0.25">
      <c r="A6" s="363"/>
      <c r="B6" s="374" t="s">
        <v>55</v>
      </c>
      <c r="C6" s="375"/>
      <c r="D6" s="253"/>
      <c r="E6" s="376">
        <v>46153</v>
      </c>
      <c r="F6" s="377"/>
      <c r="G6" s="372"/>
      <c r="K6" s="106"/>
      <c r="L6" s="106"/>
    </row>
    <row r="7" spans="1:13" x14ac:dyDescent="0.25">
      <c r="A7" s="363"/>
      <c r="B7" s="378" t="s">
        <v>57</v>
      </c>
      <c r="C7" s="379"/>
      <c r="E7" s="380">
        <v>69</v>
      </c>
      <c r="F7" s="381" t="s">
        <v>58</v>
      </c>
      <c r="G7" s="372"/>
      <c r="K7" s="382"/>
      <c r="L7" s="382"/>
    </row>
    <row r="8" spans="1:13" x14ac:dyDescent="0.25">
      <c r="A8" s="363"/>
      <c r="B8" s="378" t="s">
        <v>65</v>
      </c>
      <c r="C8" s="379"/>
      <c r="D8" s="383">
        <f>E6-11</f>
        <v>46142</v>
      </c>
      <c r="E8" s="384">
        <f>'Annuiteetgraafik TS lisa 6.1_al'!H20</f>
        <v>175163.36470722308</v>
      </c>
      <c r="F8" s="381" t="s">
        <v>61</v>
      </c>
      <c r="G8" s="372"/>
      <c r="K8" s="382"/>
      <c r="L8" s="382"/>
    </row>
    <row r="9" spans="1:13" x14ac:dyDescent="0.25">
      <c r="A9" s="363"/>
      <c r="B9" s="378" t="s">
        <v>66</v>
      </c>
      <c r="C9" s="379"/>
      <c r="D9" s="383">
        <f>EOMONTH(D8,E7)</f>
        <v>48244</v>
      </c>
      <c r="E9" s="384">
        <v>0</v>
      </c>
      <c r="F9" s="381" t="s">
        <v>61</v>
      </c>
      <c r="G9" s="372"/>
      <c r="K9" s="382"/>
      <c r="L9" s="382"/>
    </row>
    <row r="10" spans="1:13" x14ac:dyDescent="0.25">
      <c r="A10" s="363"/>
      <c r="B10" s="385" t="s">
        <v>67</v>
      </c>
      <c r="C10" s="386"/>
      <c r="D10" s="387"/>
      <c r="E10" s="388">
        <v>0.03</v>
      </c>
      <c r="F10" s="389"/>
      <c r="G10" s="390"/>
      <c r="K10" s="382"/>
      <c r="L10" s="382"/>
      <c r="M10" s="117"/>
    </row>
    <row r="11" spans="1:13" x14ac:dyDescent="0.25">
      <c r="A11" s="363"/>
      <c r="B11" s="391"/>
      <c r="C11" s="379"/>
      <c r="E11" s="392"/>
      <c r="F11" s="391"/>
      <c r="G11" s="390"/>
      <c r="K11" s="382"/>
      <c r="L11" s="382"/>
      <c r="M11" s="117"/>
    </row>
    <row r="12" spans="1:13" x14ac:dyDescent="0.25">
      <c r="K12" s="382"/>
      <c r="L12" s="382"/>
      <c r="M12" s="117"/>
    </row>
    <row r="13" spans="1:13" ht="15.75" thickBot="1" x14ac:dyDescent="0.3">
      <c r="A13" s="393" t="s">
        <v>68</v>
      </c>
      <c r="B13" s="393" t="s">
        <v>69</v>
      </c>
      <c r="C13" s="393" t="s">
        <v>70</v>
      </c>
      <c r="D13" s="393" t="s">
        <v>71</v>
      </c>
      <c r="E13" s="393" t="s">
        <v>72</v>
      </c>
      <c r="F13" s="393" t="s">
        <v>73</v>
      </c>
      <c r="G13" s="394" t="s">
        <v>74</v>
      </c>
      <c r="K13" s="382"/>
      <c r="L13" s="382"/>
      <c r="M13" s="117"/>
    </row>
    <row r="14" spans="1:13" x14ac:dyDescent="0.25">
      <c r="A14" s="395">
        <f>E6</f>
        <v>46153</v>
      </c>
      <c r="B14" s="379">
        <v>1</v>
      </c>
      <c r="C14" s="371">
        <f>E8</f>
        <v>175163.36470722308</v>
      </c>
      <c r="D14" s="396">
        <f>IPMT($E$10/12,B14,$E$7,-$E$8,$E$9,0)*21/31</f>
        <v>296.64763377836169</v>
      </c>
      <c r="E14" s="396">
        <f>PPMT($E$10/12,B14,$E$7,-$E$8,$E$9,0)*21/31</f>
        <v>1577.7782195687712</v>
      </c>
      <c r="F14" s="396">
        <f t="shared" ref="F14:F45" si="0">D14+E14</f>
        <v>1874.4258533471329</v>
      </c>
      <c r="G14" s="371">
        <f t="shared" ref="G14:G45" si="1">C14-E14</f>
        <v>173585.58648765431</v>
      </c>
      <c r="K14" s="382"/>
      <c r="L14" s="382"/>
      <c r="M14" s="117"/>
    </row>
    <row r="15" spans="1:13" x14ac:dyDescent="0.25">
      <c r="A15" s="395">
        <f>EDATE(A14,1)-10</f>
        <v>46174</v>
      </c>
      <c r="B15" s="379">
        <v>2</v>
      </c>
      <c r="C15" s="371">
        <f t="shared" ref="C15:C46" si="2">G14</f>
        <v>173585.58648765431</v>
      </c>
      <c r="D15" s="396">
        <f t="shared" ref="D15:D46" si="3">IPMT($E$10/12,B15-1,$E$7-1,-$C$15,$E$9,0)</f>
        <v>433.96396621913573</v>
      </c>
      <c r="E15" s="396">
        <f t="shared" ref="E15:E46" si="4">PPMT($E$10/12,B15-1,$E$7-1,-$C$15,$E$9,0)</f>
        <v>2345.0740163278397</v>
      </c>
      <c r="F15" s="396">
        <f t="shared" si="0"/>
        <v>2779.0379825469754</v>
      </c>
      <c r="G15" s="371">
        <f t="shared" si="1"/>
        <v>171240.51247132645</v>
      </c>
      <c r="K15" s="382"/>
      <c r="L15" s="382"/>
      <c r="M15" s="117"/>
    </row>
    <row r="16" spans="1:13" x14ac:dyDescent="0.25">
      <c r="A16" s="395">
        <f t="shared" ref="A16:A47" si="5">EDATE(A15,1)</f>
        <v>46204</v>
      </c>
      <c r="B16" s="379">
        <v>3</v>
      </c>
      <c r="C16" s="371">
        <f t="shared" si="2"/>
        <v>171240.51247132645</v>
      </c>
      <c r="D16" s="396">
        <f t="shared" si="3"/>
        <v>428.10128117831613</v>
      </c>
      <c r="E16" s="396">
        <f t="shared" si="4"/>
        <v>2350.9367013686592</v>
      </c>
      <c r="F16" s="396">
        <f t="shared" si="0"/>
        <v>2779.0379825469754</v>
      </c>
      <c r="G16" s="371">
        <f t="shared" si="1"/>
        <v>168889.5757699578</v>
      </c>
      <c r="K16" s="382"/>
      <c r="L16" s="382"/>
      <c r="M16" s="117"/>
    </row>
    <row r="17" spans="1:13" x14ac:dyDescent="0.25">
      <c r="A17" s="395">
        <f t="shared" si="5"/>
        <v>46235</v>
      </c>
      <c r="B17" s="379">
        <v>4</v>
      </c>
      <c r="C17" s="371">
        <f t="shared" si="2"/>
        <v>168889.5757699578</v>
      </c>
      <c r="D17" s="396">
        <f t="shared" si="3"/>
        <v>422.22393942489441</v>
      </c>
      <c r="E17" s="396">
        <f t="shared" si="4"/>
        <v>2356.8140431220809</v>
      </c>
      <c r="F17" s="396">
        <f t="shared" si="0"/>
        <v>2779.0379825469754</v>
      </c>
      <c r="G17" s="371">
        <f t="shared" si="1"/>
        <v>166532.76172683571</v>
      </c>
      <c r="K17" s="382"/>
      <c r="L17" s="382"/>
      <c r="M17" s="117"/>
    </row>
    <row r="18" spans="1:13" x14ac:dyDescent="0.25">
      <c r="A18" s="395">
        <f t="shared" si="5"/>
        <v>46266</v>
      </c>
      <c r="B18" s="379">
        <v>5</v>
      </c>
      <c r="C18" s="371">
        <f t="shared" si="2"/>
        <v>166532.76172683571</v>
      </c>
      <c r="D18" s="396">
        <f t="shared" si="3"/>
        <v>416.3319043170892</v>
      </c>
      <c r="E18" s="396">
        <f t="shared" si="4"/>
        <v>2362.7060782298859</v>
      </c>
      <c r="F18" s="396">
        <f t="shared" si="0"/>
        <v>2779.0379825469749</v>
      </c>
      <c r="G18" s="371">
        <f t="shared" si="1"/>
        <v>164170.05564860583</v>
      </c>
      <c r="K18" s="382"/>
      <c r="L18" s="382"/>
      <c r="M18" s="117"/>
    </row>
    <row r="19" spans="1:13" x14ac:dyDescent="0.25">
      <c r="A19" s="395">
        <f t="shared" si="5"/>
        <v>46296</v>
      </c>
      <c r="B19" s="379">
        <v>6</v>
      </c>
      <c r="C19" s="371">
        <f t="shared" si="2"/>
        <v>164170.05564860583</v>
      </c>
      <c r="D19" s="396">
        <f t="shared" si="3"/>
        <v>410.42513912151452</v>
      </c>
      <c r="E19" s="396">
        <f t="shared" si="4"/>
        <v>2368.6128434254606</v>
      </c>
      <c r="F19" s="396">
        <f t="shared" si="0"/>
        <v>2779.0379825469749</v>
      </c>
      <c r="G19" s="371">
        <f t="shared" si="1"/>
        <v>161801.44280518038</v>
      </c>
      <c r="K19" s="382"/>
      <c r="L19" s="382"/>
      <c r="M19" s="117"/>
    </row>
    <row r="20" spans="1:13" x14ac:dyDescent="0.25">
      <c r="A20" s="395">
        <f t="shared" si="5"/>
        <v>46327</v>
      </c>
      <c r="B20" s="379">
        <v>7</v>
      </c>
      <c r="C20" s="371">
        <f t="shared" si="2"/>
        <v>161801.44280518038</v>
      </c>
      <c r="D20" s="396">
        <f t="shared" si="3"/>
        <v>404.50360701295085</v>
      </c>
      <c r="E20" s="396">
        <f t="shared" si="4"/>
        <v>2374.5343755340245</v>
      </c>
      <c r="F20" s="396">
        <f t="shared" si="0"/>
        <v>2779.0379825469754</v>
      </c>
      <c r="G20" s="371">
        <f t="shared" si="1"/>
        <v>159426.90842964637</v>
      </c>
      <c r="H20" s="338"/>
      <c r="K20" s="382"/>
      <c r="L20" s="382"/>
      <c r="M20" s="117"/>
    </row>
    <row r="21" spans="1:13" x14ac:dyDescent="0.25">
      <c r="A21" s="395">
        <f t="shared" si="5"/>
        <v>46357</v>
      </c>
      <c r="B21" s="379">
        <v>8</v>
      </c>
      <c r="C21" s="371">
        <f t="shared" si="2"/>
        <v>159426.90842964637</v>
      </c>
      <c r="D21" s="396">
        <f t="shared" si="3"/>
        <v>398.56727107411587</v>
      </c>
      <c r="E21" s="396">
        <f t="shared" si="4"/>
        <v>2380.4707114728594</v>
      </c>
      <c r="F21" s="396">
        <f t="shared" si="0"/>
        <v>2779.0379825469754</v>
      </c>
      <c r="G21" s="371">
        <f t="shared" si="1"/>
        <v>157046.43771817352</v>
      </c>
      <c r="K21" s="382"/>
      <c r="L21" s="382"/>
      <c r="M21" s="117"/>
    </row>
    <row r="22" spans="1:13" x14ac:dyDescent="0.25">
      <c r="A22" s="395">
        <f t="shared" si="5"/>
        <v>46388</v>
      </c>
      <c r="B22" s="379">
        <v>9</v>
      </c>
      <c r="C22" s="371">
        <f t="shared" si="2"/>
        <v>157046.43771817352</v>
      </c>
      <c r="D22" s="396">
        <f t="shared" si="3"/>
        <v>392.61609429543364</v>
      </c>
      <c r="E22" s="396">
        <f t="shared" si="4"/>
        <v>2386.4218882515415</v>
      </c>
      <c r="F22" s="396">
        <f t="shared" si="0"/>
        <v>2779.0379825469754</v>
      </c>
      <c r="G22" s="371">
        <f t="shared" si="1"/>
        <v>154660.01582992199</v>
      </c>
      <c r="K22" s="382"/>
      <c r="L22" s="382"/>
      <c r="M22" s="117"/>
    </row>
    <row r="23" spans="1:13" x14ac:dyDescent="0.25">
      <c r="A23" s="395">
        <f t="shared" si="5"/>
        <v>46419</v>
      </c>
      <c r="B23" s="379">
        <v>10</v>
      </c>
      <c r="C23" s="371">
        <f t="shared" si="2"/>
        <v>154660.01582992199</v>
      </c>
      <c r="D23" s="396">
        <f t="shared" si="3"/>
        <v>386.65003957480485</v>
      </c>
      <c r="E23" s="396">
        <f t="shared" si="4"/>
        <v>2392.3879429721705</v>
      </c>
      <c r="F23" s="396">
        <f t="shared" si="0"/>
        <v>2779.0379825469754</v>
      </c>
      <c r="G23" s="371">
        <f t="shared" si="1"/>
        <v>152267.62788694983</v>
      </c>
      <c r="K23" s="382"/>
      <c r="L23" s="382"/>
      <c r="M23" s="117"/>
    </row>
    <row r="24" spans="1:13" x14ac:dyDescent="0.25">
      <c r="A24" s="395">
        <f t="shared" si="5"/>
        <v>46447</v>
      </c>
      <c r="B24" s="379">
        <v>11</v>
      </c>
      <c r="C24" s="371">
        <f t="shared" si="2"/>
        <v>152267.62788694983</v>
      </c>
      <c r="D24" s="396">
        <f t="shared" si="3"/>
        <v>380.66906971737444</v>
      </c>
      <c r="E24" s="396">
        <f t="shared" si="4"/>
        <v>2398.368912829601</v>
      </c>
      <c r="F24" s="396">
        <f t="shared" si="0"/>
        <v>2779.0379825469754</v>
      </c>
      <c r="G24" s="371">
        <f t="shared" si="1"/>
        <v>149869.25897412022</v>
      </c>
    </row>
    <row r="25" spans="1:13" x14ac:dyDescent="0.25">
      <c r="A25" s="395">
        <f t="shared" si="5"/>
        <v>46478</v>
      </c>
      <c r="B25" s="379">
        <v>12</v>
      </c>
      <c r="C25" s="371">
        <f t="shared" si="2"/>
        <v>149869.25897412022</v>
      </c>
      <c r="D25" s="396">
        <f t="shared" si="3"/>
        <v>374.67314743530045</v>
      </c>
      <c r="E25" s="396">
        <f t="shared" si="4"/>
        <v>2404.3648351116749</v>
      </c>
      <c r="F25" s="396">
        <f t="shared" si="0"/>
        <v>2779.0379825469754</v>
      </c>
      <c r="G25" s="371">
        <f t="shared" si="1"/>
        <v>147464.89413900854</v>
      </c>
    </row>
    <row r="26" spans="1:13" x14ac:dyDescent="0.25">
      <c r="A26" s="395">
        <f t="shared" si="5"/>
        <v>46508</v>
      </c>
      <c r="B26" s="379">
        <v>13</v>
      </c>
      <c r="C26" s="371">
        <f t="shared" si="2"/>
        <v>147464.89413900854</v>
      </c>
      <c r="D26" s="396">
        <f t="shared" si="3"/>
        <v>368.66223534752123</v>
      </c>
      <c r="E26" s="396">
        <f t="shared" si="4"/>
        <v>2410.3757471994541</v>
      </c>
      <c r="F26" s="396">
        <f t="shared" si="0"/>
        <v>2779.0379825469754</v>
      </c>
      <c r="G26" s="371">
        <f t="shared" si="1"/>
        <v>145054.51839180908</v>
      </c>
    </row>
    <row r="27" spans="1:13" x14ac:dyDescent="0.25">
      <c r="A27" s="395">
        <f t="shared" si="5"/>
        <v>46539</v>
      </c>
      <c r="B27" s="379">
        <v>14</v>
      </c>
      <c r="C27" s="371">
        <f t="shared" si="2"/>
        <v>145054.51839180908</v>
      </c>
      <c r="D27" s="396">
        <f t="shared" si="3"/>
        <v>362.63629597952257</v>
      </c>
      <c r="E27" s="396">
        <f t="shared" si="4"/>
        <v>2416.401686567453</v>
      </c>
      <c r="F27" s="396">
        <f t="shared" si="0"/>
        <v>2779.0379825469754</v>
      </c>
      <c r="G27" s="371">
        <f t="shared" si="1"/>
        <v>142638.11670524161</v>
      </c>
    </row>
    <row r="28" spans="1:13" x14ac:dyDescent="0.25">
      <c r="A28" s="395">
        <f t="shared" si="5"/>
        <v>46569</v>
      </c>
      <c r="B28" s="379">
        <v>15</v>
      </c>
      <c r="C28" s="371">
        <f t="shared" si="2"/>
        <v>142638.11670524161</v>
      </c>
      <c r="D28" s="396">
        <f t="shared" si="3"/>
        <v>356.59529176310389</v>
      </c>
      <c r="E28" s="396">
        <f t="shared" si="4"/>
        <v>2422.4426907838711</v>
      </c>
      <c r="F28" s="396">
        <f t="shared" si="0"/>
        <v>2779.0379825469749</v>
      </c>
      <c r="G28" s="371">
        <f t="shared" si="1"/>
        <v>140215.67401445773</v>
      </c>
    </row>
    <row r="29" spans="1:13" x14ac:dyDescent="0.25">
      <c r="A29" s="395">
        <f t="shared" si="5"/>
        <v>46600</v>
      </c>
      <c r="B29" s="379">
        <v>16</v>
      </c>
      <c r="C29" s="371">
        <f t="shared" si="2"/>
        <v>140215.67401445773</v>
      </c>
      <c r="D29" s="396">
        <f t="shared" si="3"/>
        <v>350.53918503614426</v>
      </c>
      <c r="E29" s="396">
        <f t="shared" si="4"/>
        <v>2428.4987975108311</v>
      </c>
      <c r="F29" s="396">
        <f t="shared" si="0"/>
        <v>2779.0379825469754</v>
      </c>
      <c r="G29" s="371">
        <f t="shared" si="1"/>
        <v>137787.1752169469</v>
      </c>
    </row>
    <row r="30" spans="1:13" x14ac:dyDescent="0.25">
      <c r="A30" s="395">
        <f t="shared" si="5"/>
        <v>46631</v>
      </c>
      <c r="B30" s="379">
        <v>17</v>
      </c>
      <c r="C30" s="371">
        <f t="shared" si="2"/>
        <v>137787.1752169469</v>
      </c>
      <c r="D30" s="396">
        <f t="shared" si="3"/>
        <v>344.46793804236717</v>
      </c>
      <c r="E30" s="396">
        <f t="shared" si="4"/>
        <v>2434.5700445046082</v>
      </c>
      <c r="F30" s="396">
        <f t="shared" si="0"/>
        <v>2779.0379825469754</v>
      </c>
      <c r="G30" s="371">
        <f t="shared" si="1"/>
        <v>135352.6051724423</v>
      </c>
    </row>
    <row r="31" spans="1:13" x14ac:dyDescent="0.25">
      <c r="A31" s="395">
        <f t="shared" si="5"/>
        <v>46661</v>
      </c>
      <c r="B31" s="379">
        <v>18</v>
      </c>
      <c r="C31" s="371">
        <f t="shared" si="2"/>
        <v>135352.6051724423</v>
      </c>
      <c r="D31" s="396">
        <f t="shared" si="3"/>
        <v>338.3815129311057</v>
      </c>
      <c r="E31" s="396">
        <f t="shared" si="4"/>
        <v>2440.6564696158698</v>
      </c>
      <c r="F31" s="396">
        <f t="shared" si="0"/>
        <v>2779.0379825469754</v>
      </c>
      <c r="G31" s="371">
        <f t="shared" si="1"/>
        <v>132911.94870282643</v>
      </c>
    </row>
    <row r="32" spans="1:13" x14ac:dyDescent="0.25">
      <c r="A32" s="395">
        <f t="shared" si="5"/>
        <v>46692</v>
      </c>
      <c r="B32" s="379">
        <v>19</v>
      </c>
      <c r="C32" s="371">
        <f t="shared" si="2"/>
        <v>132911.94870282643</v>
      </c>
      <c r="D32" s="396">
        <f t="shared" si="3"/>
        <v>332.27987175706602</v>
      </c>
      <c r="E32" s="396">
        <f t="shared" si="4"/>
        <v>2446.7581107899096</v>
      </c>
      <c r="F32" s="396">
        <f t="shared" si="0"/>
        <v>2779.0379825469754</v>
      </c>
      <c r="G32" s="371">
        <f t="shared" si="1"/>
        <v>130465.19059203652</v>
      </c>
    </row>
    <row r="33" spans="1:7" x14ac:dyDescent="0.25">
      <c r="A33" s="395">
        <f t="shared" si="5"/>
        <v>46722</v>
      </c>
      <c r="B33" s="379">
        <v>20</v>
      </c>
      <c r="C33" s="371">
        <f t="shared" si="2"/>
        <v>130465.19059203652</v>
      </c>
      <c r="D33" s="396">
        <f t="shared" si="3"/>
        <v>326.16297648009123</v>
      </c>
      <c r="E33" s="396">
        <f t="shared" si="4"/>
        <v>2452.875006066884</v>
      </c>
      <c r="F33" s="396">
        <f t="shared" si="0"/>
        <v>2779.0379825469754</v>
      </c>
      <c r="G33" s="371">
        <f t="shared" si="1"/>
        <v>128012.31558596964</v>
      </c>
    </row>
    <row r="34" spans="1:7" x14ac:dyDescent="0.25">
      <c r="A34" s="395">
        <f t="shared" si="5"/>
        <v>46753</v>
      </c>
      <c r="B34" s="379">
        <v>21</v>
      </c>
      <c r="C34" s="371">
        <f t="shared" si="2"/>
        <v>128012.31558596964</v>
      </c>
      <c r="D34" s="396">
        <f t="shared" si="3"/>
        <v>320.030788964924</v>
      </c>
      <c r="E34" s="396">
        <f t="shared" si="4"/>
        <v>2459.0071935820515</v>
      </c>
      <c r="F34" s="396">
        <f t="shared" si="0"/>
        <v>2779.0379825469754</v>
      </c>
      <c r="G34" s="371">
        <f t="shared" si="1"/>
        <v>125553.3083923876</v>
      </c>
    </row>
    <row r="35" spans="1:7" x14ac:dyDescent="0.25">
      <c r="A35" s="395">
        <f t="shared" si="5"/>
        <v>46784</v>
      </c>
      <c r="B35" s="379">
        <v>22</v>
      </c>
      <c r="C35" s="371">
        <f t="shared" si="2"/>
        <v>125553.3083923876</v>
      </c>
      <c r="D35" s="396">
        <f t="shared" si="3"/>
        <v>313.88327098096892</v>
      </c>
      <c r="E35" s="396">
        <f t="shared" si="4"/>
        <v>2465.1547115660064</v>
      </c>
      <c r="F35" s="396">
        <f t="shared" si="0"/>
        <v>2779.0379825469754</v>
      </c>
      <c r="G35" s="371">
        <f t="shared" si="1"/>
        <v>123088.15368082159</v>
      </c>
    </row>
    <row r="36" spans="1:7" x14ac:dyDescent="0.25">
      <c r="A36" s="395">
        <f t="shared" si="5"/>
        <v>46813</v>
      </c>
      <c r="B36" s="379">
        <v>23</v>
      </c>
      <c r="C36" s="371">
        <f t="shared" si="2"/>
        <v>123088.15368082159</v>
      </c>
      <c r="D36" s="396">
        <f t="shared" si="3"/>
        <v>307.72038420205388</v>
      </c>
      <c r="E36" s="396">
        <f t="shared" si="4"/>
        <v>2471.3175983449214</v>
      </c>
      <c r="F36" s="396">
        <f t="shared" si="0"/>
        <v>2779.0379825469754</v>
      </c>
      <c r="G36" s="371">
        <f t="shared" si="1"/>
        <v>120616.83608247667</v>
      </c>
    </row>
    <row r="37" spans="1:7" x14ac:dyDescent="0.25">
      <c r="A37" s="395">
        <f t="shared" si="5"/>
        <v>46844</v>
      </c>
      <c r="B37" s="379">
        <v>24</v>
      </c>
      <c r="C37" s="371">
        <f t="shared" si="2"/>
        <v>120616.83608247667</v>
      </c>
      <c r="D37" s="396">
        <f t="shared" si="3"/>
        <v>301.54209020619157</v>
      </c>
      <c r="E37" s="396">
        <f t="shared" si="4"/>
        <v>2477.4958923407835</v>
      </c>
      <c r="F37" s="396">
        <f t="shared" si="0"/>
        <v>2779.0379825469749</v>
      </c>
      <c r="G37" s="371">
        <f t="shared" si="1"/>
        <v>118139.34019013589</v>
      </c>
    </row>
    <row r="38" spans="1:7" x14ac:dyDescent="0.25">
      <c r="A38" s="395">
        <f t="shared" si="5"/>
        <v>46874</v>
      </c>
      <c r="B38" s="379">
        <v>25</v>
      </c>
      <c r="C38" s="371">
        <f t="shared" si="2"/>
        <v>118139.34019013589</v>
      </c>
      <c r="D38" s="396">
        <f t="shared" si="3"/>
        <v>295.3483504753396</v>
      </c>
      <c r="E38" s="396">
        <f t="shared" si="4"/>
        <v>2483.6896320716355</v>
      </c>
      <c r="F38" s="396">
        <f t="shared" si="0"/>
        <v>2779.0379825469749</v>
      </c>
      <c r="G38" s="371">
        <f t="shared" si="1"/>
        <v>115655.65055806426</v>
      </c>
    </row>
    <row r="39" spans="1:7" x14ac:dyDescent="0.25">
      <c r="A39" s="395">
        <f t="shared" si="5"/>
        <v>46905</v>
      </c>
      <c r="B39" s="379">
        <v>26</v>
      </c>
      <c r="C39" s="371">
        <f t="shared" si="2"/>
        <v>115655.65055806426</v>
      </c>
      <c r="D39" s="396">
        <f t="shared" si="3"/>
        <v>289.13912639516047</v>
      </c>
      <c r="E39" s="396">
        <f t="shared" si="4"/>
        <v>2489.8988561518149</v>
      </c>
      <c r="F39" s="396">
        <f t="shared" si="0"/>
        <v>2779.0379825469754</v>
      </c>
      <c r="G39" s="371">
        <f t="shared" si="1"/>
        <v>113165.75170191244</v>
      </c>
    </row>
    <row r="40" spans="1:7" x14ac:dyDescent="0.25">
      <c r="A40" s="395">
        <f t="shared" si="5"/>
        <v>46935</v>
      </c>
      <c r="B40" s="379">
        <v>27</v>
      </c>
      <c r="C40" s="371">
        <f t="shared" si="2"/>
        <v>113165.75170191244</v>
      </c>
      <c r="D40" s="396">
        <f t="shared" si="3"/>
        <v>282.91437925478095</v>
      </c>
      <c r="E40" s="396">
        <f t="shared" si="4"/>
        <v>2496.1236032921943</v>
      </c>
      <c r="F40" s="396">
        <f t="shared" si="0"/>
        <v>2779.0379825469754</v>
      </c>
      <c r="G40" s="371">
        <f t="shared" si="1"/>
        <v>110669.62809862025</v>
      </c>
    </row>
    <row r="41" spans="1:7" x14ac:dyDescent="0.25">
      <c r="A41" s="395">
        <f t="shared" si="5"/>
        <v>46966</v>
      </c>
      <c r="B41" s="379">
        <v>28</v>
      </c>
      <c r="C41" s="371">
        <f t="shared" si="2"/>
        <v>110669.62809862025</v>
      </c>
      <c r="D41" s="396">
        <f t="shared" si="3"/>
        <v>276.67407024655046</v>
      </c>
      <c r="E41" s="396">
        <f t="shared" si="4"/>
        <v>2502.3639123004245</v>
      </c>
      <c r="F41" s="396">
        <f t="shared" si="0"/>
        <v>2779.0379825469749</v>
      </c>
      <c r="G41" s="371">
        <f t="shared" si="1"/>
        <v>108167.26418631982</v>
      </c>
    </row>
    <row r="42" spans="1:7" x14ac:dyDescent="0.25">
      <c r="A42" s="395">
        <f t="shared" si="5"/>
        <v>46997</v>
      </c>
      <c r="B42" s="379">
        <v>29</v>
      </c>
      <c r="C42" s="371">
        <f t="shared" si="2"/>
        <v>108167.26418631982</v>
      </c>
      <c r="D42" s="396">
        <f t="shared" si="3"/>
        <v>270.41816046579947</v>
      </c>
      <c r="E42" s="396">
        <f t="shared" si="4"/>
        <v>2508.6198220811762</v>
      </c>
      <c r="F42" s="396">
        <f t="shared" si="0"/>
        <v>2779.0379825469754</v>
      </c>
      <c r="G42" s="371">
        <f t="shared" si="1"/>
        <v>105658.64436423864</v>
      </c>
    </row>
    <row r="43" spans="1:7" x14ac:dyDescent="0.25">
      <c r="A43" s="395">
        <f t="shared" si="5"/>
        <v>47027</v>
      </c>
      <c r="B43" s="379">
        <v>30</v>
      </c>
      <c r="C43" s="371">
        <f t="shared" si="2"/>
        <v>105658.64436423864</v>
      </c>
      <c r="D43" s="396">
        <f t="shared" si="3"/>
        <v>264.14661091059645</v>
      </c>
      <c r="E43" s="396">
        <f t="shared" si="4"/>
        <v>2514.8913716363786</v>
      </c>
      <c r="F43" s="396">
        <f t="shared" si="0"/>
        <v>2779.0379825469749</v>
      </c>
      <c r="G43" s="371">
        <f t="shared" si="1"/>
        <v>103143.75299260227</v>
      </c>
    </row>
    <row r="44" spans="1:7" x14ac:dyDescent="0.25">
      <c r="A44" s="395">
        <f t="shared" si="5"/>
        <v>47058</v>
      </c>
      <c r="B44" s="379">
        <v>31</v>
      </c>
      <c r="C44" s="371">
        <f t="shared" si="2"/>
        <v>103143.75299260227</v>
      </c>
      <c r="D44" s="396">
        <f t="shared" si="3"/>
        <v>257.85938248150552</v>
      </c>
      <c r="E44" s="396">
        <f t="shared" si="4"/>
        <v>2521.1786000654697</v>
      </c>
      <c r="F44" s="396">
        <f t="shared" si="0"/>
        <v>2779.0379825469754</v>
      </c>
      <c r="G44" s="371">
        <f t="shared" si="1"/>
        <v>100622.5743925368</v>
      </c>
    </row>
    <row r="45" spans="1:7" x14ac:dyDescent="0.25">
      <c r="A45" s="395">
        <f t="shared" si="5"/>
        <v>47088</v>
      </c>
      <c r="B45" s="379">
        <v>32</v>
      </c>
      <c r="C45" s="371">
        <f t="shared" si="2"/>
        <v>100622.5743925368</v>
      </c>
      <c r="D45" s="396">
        <f t="shared" si="3"/>
        <v>251.55643598134185</v>
      </c>
      <c r="E45" s="396">
        <f t="shared" si="4"/>
        <v>2527.4815465656334</v>
      </c>
      <c r="F45" s="396">
        <f t="shared" si="0"/>
        <v>2779.0379825469754</v>
      </c>
      <c r="G45" s="371">
        <f t="shared" si="1"/>
        <v>98095.092845971172</v>
      </c>
    </row>
    <row r="46" spans="1:7" x14ac:dyDescent="0.25">
      <c r="A46" s="395">
        <f t="shared" si="5"/>
        <v>47119</v>
      </c>
      <c r="B46" s="379">
        <v>33</v>
      </c>
      <c r="C46" s="371">
        <f t="shared" si="2"/>
        <v>98095.092845971172</v>
      </c>
      <c r="D46" s="396">
        <f t="shared" si="3"/>
        <v>245.23773211492778</v>
      </c>
      <c r="E46" s="396">
        <f t="shared" si="4"/>
        <v>2533.8002504320475</v>
      </c>
      <c r="F46" s="396">
        <f t="shared" ref="F46:F77" si="6">D46+E46</f>
        <v>2779.0379825469754</v>
      </c>
      <c r="G46" s="371">
        <f t="shared" ref="G46:G82" si="7">C46-E46</f>
        <v>95561.292595539126</v>
      </c>
    </row>
    <row r="47" spans="1:7" x14ac:dyDescent="0.25">
      <c r="A47" s="395">
        <f t="shared" si="5"/>
        <v>47150</v>
      </c>
      <c r="B47" s="379">
        <v>34</v>
      </c>
      <c r="C47" s="371">
        <f t="shared" ref="C47:C82" si="8">G46</f>
        <v>95561.292595539126</v>
      </c>
      <c r="D47" s="396">
        <f t="shared" ref="D47:D82" si="9">IPMT($E$10/12,B47-1,$E$7-1,-$C$15,$E$9,0)</f>
        <v>238.90323148884764</v>
      </c>
      <c r="E47" s="396">
        <f t="shared" ref="E47:E82" si="10">PPMT($E$10/12,B47-1,$E$7-1,-$C$15,$E$9,0)</f>
        <v>2540.1347510581277</v>
      </c>
      <c r="F47" s="396">
        <f t="shared" si="6"/>
        <v>2779.0379825469754</v>
      </c>
      <c r="G47" s="371">
        <f t="shared" si="7"/>
        <v>93021.157844481</v>
      </c>
    </row>
    <row r="48" spans="1:7" x14ac:dyDescent="0.25">
      <c r="A48" s="395">
        <f t="shared" ref="A48:A82" si="11">EDATE(A47,1)</f>
        <v>47178</v>
      </c>
      <c r="B48" s="379">
        <v>35</v>
      </c>
      <c r="C48" s="371">
        <f t="shared" si="8"/>
        <v>93021.157844481</v>
      </c>
      <c r="D48" s="396">
        <f t="shared" si="9"/>
        <v>232.55289461120233</v>
      </c>
      <c r="E48" s="396">
        <f t="shared" si="10"/>
        <v>2546.4850879357728</v>
      </c>
      <c r="F48" s="396">
        <f t="shared" si="6"/>
        <v>2779.0379825469749</v>
      </c>
      <c r="G48" s="371">
        <f t="shared" si="7"/>
        <v>90474.672756545231</v>
      </c>
    </row>
    <row r="49" spans="1:7" x14ac:dyDescent="0.25">
      <c r="A49" s="395">
        <f t="shared" si="11"/>
        <v>47209</v>
      </c>
      <c r="B49" s="379">
        <v>36</v>
      </c>
      <c r="C49" s="371">
        <f t="shared" si="8"/>
        <v>90474.672756545231</v>
      </c>
      <c r="D49" s="396">
        <f t="shared" si="9"/>
        <v>226.18668189136289</v>
      </c>
      <c r="E49" s="396">
        <f t="shared" si="10"/>
        <v>2552.8513006556127</v>
      </c>
      <c r="F49" s="396">
        <f t="shared" si="6"/>
        <v>2779.0379825469754</v>
      </c>
      <c r="G49" s="371">
        <f t="shared" si="7"/>
        <v>87921.821455889614</v>
      </c>
    </row>
    <row r="50" spans="1:7" x14ac:dyDescent="0.25">
      <c r="A50" s="395">
        <f t="shared" si="11"/>
        <v>47239</v>
      </c>
      <c r="B50" s="379">
        <v>37</v>
      </c>
      <c r="C50" s="371">
        <f t="shared" si="8"/>
        <v>87921.821455889614</v>
      </c>
      <c r="D50" s="396">
        <f t="shared" si="9"/>
        <v>219.80455363972385</v>
      </c>
      <c r="E50" s="396">
        <f t="shared" si="10"/>
        <v>2559.2334289072514</v>
      </c>
      <c r="F50" s="396">
        <f t="shared" si="6"/>
        <v>2779.0379825469754</v>
      </c>
      <c r="G50" s="371">
        <f t="shared" si="7"/>
        <v>85362.588026982368</v>
      </c>
    </row>
    <row r="51" spans="1:7" x14ac:dyDescent="0.25">
      <c r="A51" s="395">
        <f t="shared" si="11"/>
        <v>47270</v>
      </c>
      <c r="B51" s="379">
        <v>38</v>
      </c>
      <c r="C51" s="371">
        <f t="shared" si="8"/>
        <v>85362.588026982368</v>
      </c>
      <c r="D51" s="396">
        <f t="shared" si="9"/>
        <v>213.40647006745576</v>
      </c>
      <c r="E51" s="396">
        <f t="shared" si="10"/>
        <v>2565.6315124795196</v>
      </c>
      <c r="F51" s="396">
        <f t="shared" si="6"/>
        <v>2779.0379825469754</v>
      </c>
      <c r="G51" s="371">
        <f t="shared" si="7"/>
        <v>82796.956514502846</v>
      </c>
    </row>
    <row r="52" spans="1:7" x14ac:dyDescent="0.25">
      <c r="A52" s="395">
        <f t="shared" si="11"/>
        <v>47300</v>
      </c>
      <c r="B52" s="379">
        <v>39</v>
      </c>
      <c r="C52" s="371">
        <f t="shared" si="8"/>
        <v>82796.956514502846</v>
      </c>
      <c r="D52" s="396">
        <f t="shared" si="9"/>
        <v>206.99239128625695</v>
      </c>
      <c r="E52" s="396">
        <f t="shared" si="10"/>
        <v>2572.0455912607185</v>
      </c>
      <c r="F52" s="396">
        <f t="shared" si="6"/>
        <v>2779.0379825469754</v>
      </c>
      <c r="G52" s="371">
        <f t="shared" si="7"/>
        <v>80224.910923242132</v>
      </c>
    </row>
    <row r="53" spans="1:7" x14ac:dyDescent="0.25">
      <c r="A53" s="395">
        <f t="shared" si="11"/>
        <v>47331</v>
      </c>
      <c r="B53" s="379">
        <v>40</v>
      </c>
      <c r="C53" s="371">
        <f t="shared" si="8"/>
        <v>80224.910923242132</v>
      </c>
      <c r="D53" s="396">
        <f t="shared" si="9"/>
        <v>200.56227730810511</v>
      </c>
      <c r="E53" s="396">
        <f t="shared" si="10"/>
        <v>2578.4757052388704</v>
      </c>
      <c r="F53" s="396">
        <f t="shared" si="6"/>
        <v>2779.0379825469754</v>
      </c>
      <c r="G53" s="371">
        <f t="shared" si="7"/>
        <v>77646.435218003258</v>
      </c>
    </row>
    <row r="54" spans="1:7" x14ac:dyDescent="0.25">
      <c r="A54" s="395">
        <f t="shared" si="11"/>
        <v>47362</v>
      </c>
      <c r="B54" s="379">
        <v>41</v>
      </c>
      <c r="C54" s="371">
        <f t="shared" si="8"/>
        <v>77646.435218003258</v>
      </c>
      <c r="D54" s="396">
        <f t="shared" si="9"/>
        <v>194.11608804500796</v>
      </c>
      <c r="E54" s="396">
        <f t="shared" si="10"/>
        <v>2584.921894501967</v>
      </c>
      <c r="F54" s="396">
        <f t="shared" si="6"/>
        <v>2779.0379825469749</v>
      </c>
      <c r="G54" s="371">
        <f t="shared" si="7"/>
        <v>75061.513323501291</v>
      </c>
    </row>
    <row r="55" spans="1:7" x14ac:dyDescent="0.25">
      <c r="A55" s="395">
        <f t="shared" si="11"/>
        <v>47392</v>
      </c>
      <c r="B55" s="379">
        <v>42</v>
      </c>
      <c r="C55" s="371">
        <f t="shared" si="8"/>
        <v>75061.513323501291</v>
      </c>
      <c r="D55" s="396">
        <f t="shared" si="9"/>
        <v>187.65378330875305</v>
      </c>
      <c r="E55" s="396">
        <f t="shared" si="10"/>
        <v>2591.3841992382222</v>
      </c>
      <c r="F55" s="396">
        <f t="shared" si="6"/>
        <v>2779.0379825469754</v>
      </c>
      <c r="G55" s="371">
        <f t="shared" si="7"/>
        <v>72470.129124263069</v>
      </c>
    </row>
    <row r="56" spans="1:7" x14ac:dyDescent="0.25">
      <c r="A56" s="395">
        <f t="shared" si="11"/>
        <v>47423</v>
      </c>
      <c r="B56" s="379">
        <v>43</v>
      </c>
      <c r="C56" s="371">
        <f t="shared" si="8"/>
        <v>72470.129124263069</v>
      </c>
      <c r="D56" s="396">
        <f t="shared" si="9"/>
        <v>181.17532281065752</v>
      </c>
      <c r="E56" s="396">
        <f t="shared" si="10"/>
        <v>2597.8626597363177</v>
      </c>
      <c r="F56" s="396">
        <f t="shared" si="6"/>
        <v>2779.0379825469754</v>
      </c>
      <c r="G56" s="371">
        <f t="shared" si="7"/>
        <v>69872.26646452675</v>
      </c>
    </row>
    <row r="57" spans="1:7" x14ac:dyDescent="0.25">
      <c r="A57" s="395">
        <f t="shared" si="11"/>
        <v>47453</v>
      </c>
      <c r="B57" s="379">
        <v>44</v>
      </c>
      <c r="C57" s="371">
        <f t="shared" si="8"/>
        <v>69872.26646452675</v>
      </c>
      <c r="D57" s="396">
        <f t="shared" si="9"/>
        <v>174.68066616131671</v>
      </c>
      <c r="E57" s="396">
        <f t="shared" si="10"/>
        <v>2604.3573163856586</v>
      </c>
      <c r="F57" s="396">
        <f t="shared" si="6"/>
        <v>2779.0379825469754</v>
      </c>
      <c r="G57" s="371">
        <f t="shared" si="7"/>
        <v>67267.909148141087</v>
      </c>
    </row>
    <row r="58" spans="1:7" x14ac:dyDescent="0.25">
      <c r="A58" s="395">
        <f t="shared" si="11"/>
        <v>47484</v>
      </c>
      <c r="B58" s="379">
        <v>45</v>
      </c>
      <c r="C58" s="371">
        <f t="shared" si="8"/>
        <v>67267.909148141087</v>
      </c>
      <c r="D58" s="396">
        <f t="shared" si="9"/>
        <v>168.16977287035255</v>
      </c>
      <c r="E58" s="396">
        <f t="shared" si="10"/>
        <v>2610.8682096766229</v>
      </c>
      <c r="F58" s="396">
        <f t="shared" si="6"/>
        <v>2779.0379825469754</v>
      </c>
      <c r="G58" s="371">
        <f t="shared" si="7"/>
        <v>64657.040938464466</v>
      </c>
    </row>
    <row r="59" spans="1:7" x14ac:dyDescent="0.25">
      <c r="A59" s="395">
        <f t="shared" si="11"/>
        <v>47515</v>
      </c>
      <c r="B59" s="379">
        <v>46</v>
      </c>
      <c r="C59" s="371">
        <f t="shared" si="8"/>
        <v>64657.040938464466</v>
      </c>
      <c r="D59" s="396">
        <f t="shared" si="9"/>
        <v>161.642602346161</v>
      </c>
      <c r="E59" s="396">
        <f t="shared" si="10"/>
        <v>2617.3953802008145</v>
      </c>
      <c r="F59" s="396">
        <f t="shared" si="6"/>
        <v>2779.0379825469754</v>
      </c>
      <c r="G59" s="371">
        <f t="shared" si="7"/>
        <v>62039.645558263655</v>
      </c>
    </row>
    <row r="60" spans="1:7" x14ac:dyDescent="0.25">
      <c r="A60" s="395">
        <f t="shared" si="11"/>
        <v>47543</v>
      </c>
      <c r="B60" s="379">
        <v>47</v>
      </c>
      <c r="C60" s="371">
        <f t="shared" si="8"/>
        <v>62039.645558263655</v>
      </c>
      <c r="D60" s="396">
        <f t="shared" si="9"/>
        <v>155.09911389565897</v>
      </c>
      <c r="E60" s="396">
        <f t="shared" si="10"/>
        <v>2623.9388686513162</v>
      </c>
      <c r="F60" s="396">
        <f t="shared" si="6"/>
        <v>2779.0379825469749</v>
      </c>
      <c r="G60" s="371">
        <f t="shared" si="7"/>
        <v>59415.706689612336</v>
      </c>
    </row>
    <row r="61" spans="1:7" x14ac:dyDescent="0.25">
      <c r="A61" s="395">
        <f t="shared" si="11"/>
        <v>47574</v>
      </c>
      <c r="B61" s="379">
        <v>48</v>
      </c>
      <c r="C61" s="371">
        <f t="shared" si="8"/>
        <v>59415.706689612336</v>
      </c>
      <c r="D61" s="396">
        <f t="shared" si="9"/>
        <v>148.53926672403065</v>
      </c>
      <c r="E61" s="396">
        <f t="shared" si="10"/>
        <v>2630.4987158229446</v>
      </c>
      <c r="F61" s="396">
        <f t="shared" si="6"/>
        <v>2779.0379825469754</v>
      </c>
      <c r="G61" s="371">
        <f t="shared" si="7"/>
        <v>56785.207973789395</v>
      </c>
    </row>
    <row r="62" spans="1:7" x14ac:dyDescent="0.25">
      <c r="A62" s="395">
        <f t="shared" si="11"/>
        <v>47604</v>
      </c>
      <c r="B62" s="379">
        <v>49</v>
      </c>
      <c r="C62" s="371">
        <f t="shared" si="8"/>
        <v>56785.207973789395</v>
      </c>
      <c r="D62" s="396">
        <f t="shared" si="9"/>
        <v>141.96301993447329</v>
      </c>
      <c r="E62" s="396">
        <f t="shared" si="10"/>
        <v>2637.0749626125016</v>
      </c>
      <c r="F62" s="396">
        <f t="shared" si="6"/>
        <v>2779.0379825469749</v>
      </c>
      <c r="G62" s="371">
        <f t="shared" si="7"/>
        <v>54148.133011176891</v>
      </c>
    </row>
    <row r="63" spans="1:7" x14ac:dyDescent="0.25">
      <c r="A63" s="395">
        <f t="shared" si="11"/>
        <v>47635</v>
      </c>
      <c r="B63" s="379">
        <v>50</v>
      </c>
      <c r="C63" s="371">
        <f t="shared" si="8"/>
        <v>54148.133011176891</v>
      </c>
      <c r="D63" s="396">
        <f t="shared" si="9"/>
        <v>135.37033252794205</v>
      </c>
      <c r="E63" s="396">
        <f t="shared" si="10"/>
        <v>2643.6676500190329</v>
      </c>
      <c r="F63" s="396">
        <f t="shared" si="6"/>
        <v>2779.0379825469749</v>
      </c>
      <c r="G63" s="371">
        <f t="shared" si="7"/>
        <v>51504.465361157861</v>
      </c>
    </row>
    <row r="64" spans="1:7" x14ac:dyDescent="0.25">
      <c r="A64" s="395">
        <f t="shared" si="11"/>
        <v>47665</v>
      </c>
      <c r="B64" s="379">
        <v>51</v>
      </c>
      <c r="C64" s="371">
        <f t="shared" si="8"/>
        <v>51504.465361157861</v>
      </c>
      <c r="D64" s="396">
        <f t="shared" si="9"/>
        <v>128.76116340289445</v>
      </c>
      <c r="E64" s="396">
        <f t="shared" si="10"/>
        <v>2650.2768191440805</v>
      </c>
      <c r="F64" s="396">
        <f t="shared" si="6"/>
        <v>2779.0379825469749</v>
      </c>
      <c r="G64" s="371">
        <f t="shared" si="7"/>
        <v>48854.188542013784</v>
      </c>
    </row>
    <row r="65" spans="1:7" x14ac:dyDescent="0.25">
      <c r="A65" s="395">
        <f t="shared" si="11"/>
        <v>47696</v>
      </c>
      <c r="B65" s="379">
        <v>52</v>
      </c>
      <c r="C65" s="371">
        <f t="shared" si="8"/>
        <v>48854.188542013784</v>
      </c>
      <c r="D65" s="396">
        <f t="shared" si="9"/>
        <v>122.13547135503424</v>
      </c>
      <c r="E65" s="396">
        <f t="shared" si="10"/>
        <v>2656.9025111919409</v>
      </c>
      <c r="F65" s="396">
        <f t="shared" si="6"/>
        <v>2779.0379825469749</v>
      </c>
      <c r="G65" s="371">
        <f t="shared" si="7"/>
        <v>46197.286030821844</v>
      </c>
    </row>
    <row r="66" spans="1:7" x14ac:dyDescent="0.25">
      <c r="A66" s="395">
        <f t="shared" si="11"/>
        <v>47727</v>
      </c>
      <c r="B66" s="379">
        <v>53</v>
      </c>
      <c r="C66" s="371">
        <f t="shared" si="8"/>
        <v>46197.286030821844</v>
      </c>
      <c r="D66" s="396">
        <f t="shared" si="9"/>
        <v>115.49321507705442</v>
      </c>
      <c r="E66" s="396">
        <f t="shared" si="10"/>
        <v>2663.5447674699208</v>
      </c>
      <c r="F66" s="396">
        <f t="shared" si="6"/>
        <v>2779.0379825469754</v>
      </c>
      <c r="G66" s="371">
        <f t="shared" si="7"/>
        <v>43533.741263351927</v>
      </c>
    </row>
    <row r="67" spans="1:7" x14ac:dyDescent="0.25">
      <c r="A67" s="395">
        <f t="shared" si="11"/>
        <v>47757</v>
      </c>
      <c r="B67" s="379">
        <v>54</v>
      </c>
      <c r="C67" s="371">
        <f t="shared" si="8"/>
        <v>43533.741263351927</v>
      </c>
      <c r="D67" s="396">
        <f t="shared" si="9"/>
        <v>108.8343531583796</v>
      </c>
      <c r="E67" s="396">
        <f t="shared" si="10"/>
        <v>2670.2036293885958</v>
      </c>
      <c r="F67" s="396">
        <f t="shared" si="6"/>
        <v>2779.0379825469754</v>
      </c>
      <c r="G67" s="371">
        <f t="shared" si="7"/>
        <v>40863.537633963329</v>
      </c>
    </row>
    <row r="68" spans="1:7" x14ac:dyDescent="0.25">
      <c r="A68" s="395">
        <f t="shared" si="11"/>
        <v>47788</v>
      </c>
      <c r="B68" s="379">
        <v>55</v>
      </c>
      <c r="C68" s="371">
        <f t="shared" si="8"/>
        <v>40863.537633963329</v>
      </c>
      <c r="D68" s="396">
        <f t="shared" si="9"/>
        <v>102.15884408490811</v>
      </c>
      <c r="E68" s="396">
        <f t="shared" si="10"/>
        <v>2676.8791384620672</v>
      </c>
      <c r="F68" s="396">
        <f t="shared" si="6"/>
        <v>2779.0379825469754</v>
      </c>
      <c r="G68" s="371">
        <f t="shared" si="7"/>
        <v>38186.658495501266</v>
      </c>
    </row>
    <row r="69" spans="1:7" x14ac:dyDescent="0.25">
      <c r="A69" s="395">
        <f t="shared" si="11"/>
        <v>47818</v>
      </c>
      <c r="B69" s="379">
        <v>56</v>
      </c>
      <c r="C69" s="371">
        <f t="shared" si="8"/>
        <v>38186.658495501266</v>
      </c>
      <c r="D69" s="396">
        <f t="shared" si="9"/>
        <v>95.466646238752944</v>
      </c>
      <c r="E69" s="396">
        <f t="shared" si="10"/>
        <v>2683.5713363082223</v>
      </c>
      <c r="F69" s="396">
        <f t="shared" si="6"/>
        <v>2779.0379825469754</v>
      </c>
      <c r="G69" s="371">
        <f t="shared" si="7"/>
        <v>35503.087159193041</v>
      </c>
    </row>
    <row r="70" spans="1:7" x14ac:dyDescent="0.25">
      <c r="A70" s="395">
        <f t="shared" si="11"/>
        <v>47849</v>
      </c>
      <c r="B70" s="379">
        <v>57</v>
      </c>
      <c r="C70" s="371">
        <f t="shared" si="8"/>
        <v>35503.087159193041</v>
      </c>
      <c r="D70" s="396">
        <f t="shared" si="9"/>
        <v>88.757717897982388</v>
      </c>
      <c r="E70" s="396">
        <f t="shared" si="10"/>
        <v>2690.2802646489931</v>
      </c>
      <c r="F70" s="396">
        <f t="shared" si="6"/>
        <v>2779.0379825469754</v>
      </c>
      <c r="G70" s="371">
        <f t="shared" si="7"/>
        <v>32812.806894544046</v>
      </c>
    </row>
    <row r="71" spans="1:7" x14ac:dyDescent="0.25">
      <c r="A71" s="395">
        <f t="shared" si="11"/>
        <v>47880</v>
      </c>
      <c r="B71" s="379">
        <v>58</v>
      </c>
      <c r="C71" s="371">
        <f t="shared" si="8"/>
        <v>32812.806894544046</v>
      </c>
      <c r="D71" s="396">
        <f t="shared" si="9"/>
        <v>82.032017236359906</v>
      </c>
      <c r="E71" s="396">
        <f t="shared" si="10"/>
        <v>2697.005965310615</v>
      </c>
      <c r="F71" s="396">
        <f t="shared" si="6"/>
        <v>2779.0379825469749</v>
      </c>
      <c r="G71" s="371">
        <f t="shared" si="7"/>
        <v>30115.800929233432</v>
      </c>
    </row>
    <row r="72" spans="1:7" x14ac:dyDescent="0.25">
      <c r="A72" s="395">
        <f t="shared" si="11"/>
        <v>47908</v>
      </c>
      <c r="B72" s="379">
        <v>59</v>
      </c>
      <c r="C72" s="371">
        <f t="shared" si="8"/>
        <v>30115.800929233432</v>
      </c>
      <c r="D72" s="396">
        <f t="shared" si="9"/>
        <v>75.289502323083354</v>
      </c>
      <c r="E72" s="396">
        <f t="shared" si="10"/>
        <v>2703.7484802238919</v>
      </c>
      <c r="F72" s="396">
        <f t="shared" si="6"/>
        <v>2779.0379825469754</v>
      </c>
      <c r="G72" s="371">
        <f t="shared" si="7"/>
        <v>27412.052449009541</v>
      </c>
    </row>
    <row r="73" spans="1:7" x14ac:dyDescent="0.25">
      <c r="A73" s="395">
        <f t="shared" si="11"/>
        <v>47939</v>
      </c>
      <c r="B73" s="379">
        <v>60</v>
      </c>
      <c r="C73" s="371">
        <f t="shared" si="8"/>
        <v>27412.052449009541</v>
      </c>
      <c r="D73" s="396">
        <f t="shared" si="9"/>
        <v>68.530131122523642</v>
      </c>
      <c r="E73" s="396">
        <f t="shared" si="10"/>
        <v>2710.5078514244515</v>
      </c>
      <c r="F73" s="396">
        <f t="shared" si="6"/>
        <v>2779.0379825469749</v>
      </c>
      <c r="G73" s="371">
        <f t="shared" si="7"/>
        <v>24701.544597585089</v>
      </c>
    </row>
    <row r="74" spans="1:7" x14ac:dyDescent="0.25">
      <c r="A74" s="395">
        <f t="shared" si="11"/>
        <v>47969</v>
      </c>
      <c r="B74" s="379">
        <v>61</v>
      </c>
      <c r="C74" s="371">
        <f t="shared" si="8"/>
        <v>24701.544597585089</v>
      </c>
      <c r="D74" s="396">
        <f t="shared" si="9"/>
        <v>61.753861493962489</v>
      </c>
      <c r="E74" s="396">
        <f t="shared" si="10"/>
        <v>2717.2841210530128</v>
      </c>
      <c r="F74" s="396">
        <f t="shared" si="6"/>
        <v>2779.0379825469754</v>
      </c>
      <c r="G74" s="371">
        <f t="shared" si="7"/>
        <v>21984.260476532076</v>
      </c>
    </row>
    <row r="75" spans="1:7" x14ac:dyDescent="0.25">
      <c r="A75" s="395">
        <f t="shared" si="11"/>
        <v>48000</v>
      </c>
      <c r="B75" s="379">
        <v>62</v>
      </c>
      <c r="C75" s="371">
        <f t="shared" si="8"/>
        <v>21984.260476532076</v>
      </c>
      <c r="D75" s="396">
        <f t="shared" si="9"/>
        <v>54.960651191329966</v>
      </c>
      <c r="E75" s="396">
        <f t="shared" si="10"/>
        <v>2724.0773313556456</v>
      </c>
      <c r="F75" s="396">
        <f t="shared" si="6"/>
        <v>2779.0379825469754</v>
      </c>
      <c r="G75" s="371">
        <f t="shared" si="7"/>
        <v>19260.18314517643</v>
      </c>
    </row>
    <row r="76" spans="1:7" x14ac:dyDescent="0.25">
      <c r="A76" s="395">
        <f t="shared" si="11"/>
        <v>48030</v>
      </c>
      <c r="B76" s="379">
        <v>63</v>
      </c>
      <c r="C76" s="371">
        <f t="shared" si="8"/>
        <v>19260.18314517643</v>
      </c>
      <c r="D76" s="396">
        <f t="shared" si="9"/>
        <v>48.150457862940861</v>
      </c>
      <c r="E76" s="396">
        <f t="shared" si="10"/>
        <v>2730.8875246840344</v>
      </c>
      <c r="F76" s="396">
        <f t="shared" si="6"/>
        <v>2779.0379825469754</v>
      </c>
      <c r="G76" s="371">
        <f t="shared" si="7"/>
        <v>16529.295620492398</v>
      </c>
    </row>
    <row r="77" spans="1:7" x14ac:dyDescent="0.25">
      <c r="A77" s="395">
        <f t="shared" si="11"/>
        <v>48061</v>
      </c>
      <c r="B77" s="379">
        <v>64</v>
      </c>
      <c r="C77" s="371">
        <f t="shared" si="8"/>
        <v>16529.295620492398</v>
      </c>
      <c r="D77" s="396">
        <f t="shared" si="9"/>
        <v>41.323239051230779</v>
      </c>
      <c r="E77" s="396">
        <f t="shared" si="10"/>
        <v>2737.7147434957446</v>
      </c>
      <c r="F77" s="396">
        <f t="shared" si="6"/>
        <v>2779.0379825469754</v>
      </c>
      <c r="G77" s="371">
        <f t="shared" si="7"/>
        <v>13791.580876996653</v>
      </c>
    </row>
    <row r="78" spans="1:7" x14ac:dyDescent="0.25">
      <c r="A78" s="395">
        <f t="shared" si="11"/>
        <v>48092</v>
      </c>
      <c r="B78" s="379">
        <v>65</v>
      </c>
      <c r="C78" s="371">
        <f t="shared" si="8"/>
        <v>13791.580876996653</v>
      </c>
      <c r="D78" s="396">
        <f t="shared" si="9"/>
        <v>34.478952192491413</v>
      </c>
      <c r="E78" s="396">
        <f t="shared" si="10"/>
        <v>2744.5590303544841</v>
      </c>
      <c r="F78" s="396">
        <f t="shared" ref="F78:F82" si="12">D78+E78</f>
        <v>2779.0379825469754</v>
      </c>
      <c r="G78" s="371">
        <f t="shared" si="7"/>
        <v>11047.021846642168</v>
      </c>
    </row>
    <row r="79" spans="1:7" x14ac:dyDescent="0.25">
      <c r="A79" s="395">
        <f t="shared" si="11"/>
        <v>48122</v>
      </c>
      <c r="B79" s="379">
        <v>66</v>
      </c>
      <c r="C79" s="371">
        <f t="shared" si="8"/>
        <v>11047.021846642168</v>
      </c>
      <c r="D79" s="396">
        <f t="shared" si="9"/>
        <v>27.617554616605197</v>
      </c>
      <c r="E79" s="396">
        <f t="shared" si="10"/>
        <v>2751.4204279303704</v>
      </c>
      <c r="F79" s="396">
        <f t="shared" si="12"/>
        <v>2779.0379825469754</v>
      </c>
      <c r="G79" s="371">
        <f t="shared" si="7"/>
        <v>8295.601418711798</v>
      </c>
    </row>
    <row r="80" spans="1:7" x14ac:dyDescent="0.25">
      <c r="A80" s="395">
        <f t="shared" si="11"/>
        <v>48153</v>
      </c>
      <c r="B80" s="379">
        <v>67</v>
      </c>
      <c r="C80" s="371">
        <f t="shared" si="8"/>
        <v>8295.601418711798</v>
      </c>
      <c r="D80" s="396">
        <f t="shared" si="9"/>
        <v>20.739003546779273</v>
      </c>
      <c r="E80" s="396">
        <f t="shared" si="10"/>
        <v>2758.2989790001961</v>
      </c>
      <c r="F80" s="396">
        <f t="shared" si="12"/>
        <v>2779.0379825469754</v>
      </c>
      <c r="G80" s="371">
        <f t="shared" si="7"/>
        <v>5537.3024397116023</v>
      </c>
    </row>
    <row r="81" spans="1:7" x14ac:dyDescent="0.25">
      <c r="A81" s="395">
        <f t="shared" si="11"/>
        <v>48183</v>
      </c>
      <c r="B81" s="379">
        <v>68</v>
      </c>
      <c r="C81" s="371">
        <f t="shared" si="8"/>
        <v>5537.3024397116023</v>
      </c>
      <c r="D81" s="396">
        <f t="shared" si="9"/>
        <v>13.843256099278781</v>
      </c>
      <c r="E81" s="396">
        <f t="shared" si="10"/>
        <v>2765.1947264476967</v>
      </c>
      <c r="F81" s="396">
        <f t="shared" si="12"/>
        <v>2779.0379825469754</v>
      </c>
      <c r="G81" s="371">
        <f t="shared" si="7"/>
        <v>2772.1077132639057</v>
      </c>
    </row>
    <row r="82" spans="1:7" x14ac:dyDescent="0.25">
      <c r="A82" s="395">
        <f t="shared" si="11"/>
        <v>48214</v>
      </c>
      <c r="B82" s="379">
        <v>69</v>
      </c>
      <c r="C82" s="371">
        <f t="shared" si="8"/>
        <v>2772.1077132639057</v>
      </c>
      <c r="D82" s="396">
        <f t="shared" si="9"/>
        <v>6.9302692831595403</v>
      </c>
      <c r="E82" s="396">
        <f t="shared" si="10"/>
        <v>2772.1077132638161</v>
      </c>
      <c r="F82" s="396">
        <f t="shared" si="12"/>
        <v>2779.0379825469759</v>
      </c>
      <c r="G82" s="371">
        <f t="shared" si="7"/>
        <v>8.9585228124633431E-11</v>
      </c>
    </row>
    <row r="83" spans="1:7" x14ac:dyDescent="0.25">
      <c r="A83" s="395"/>
      <c r="B83" s="379"/>
      <c r="C83" s="371"/>
      <c r="D83" s="396"/>
      <c r="E83" s="396"/>
      <c r="F83" s="396"/>
      <c r="G83" s="371"/>
    </row>
    <row r="84" spans="1:7" x14ac:dyDescent="0.25">
      <c r="A84" s="395"/>
      <c r="B84" s="379"/>
      <c r="C84" s="371"/>
      <c r="D84" s="396"/>
      <c r="E84" s="396"/>
      <c r="F84" s="396"/>
      <c r="G84" s="371"/>
    </row>
    <row r="85" spans="1:7" x14ac:dyDescent="0.25">
      <c r="A85" s="395"/>
      <c r="B85" s="379"/>
      <c r="C85" s="371"/>
      <c r="D85" s="396"/>
      <c r="E85" s="396"/>
      <c r="F85" s="396"/>
      <c r="G85" s="371"/>
    </row>
    <row r="86" spans="1:7" x14ac:dyDescent="0.25">
      <c r="A86" s="395"/>
      <c r="B86" s="379"/>
      <c r="C86" s="371"/>
      <c r="D86" s="396"/>
      <c r="E86" s="396"/>
      <c r="F86" s="396"/>
      <c r="G86" s="371"/>
    </row>
    <row r="87" spans="1:7" x14ac:dyDescent="0.25">
      <c r="A87" s="395"/>
      <c r="B87" s="379"/>
      <c r="C87" s="371"/>
      <c r="D87" s="396"/>
      <c r="E87" s="396"/>
      <c r="F87" s="396"/>
      <c r="G87" s="371"/>
    </row>
    <row r="88" spans="1:7" x14ac:dyDescent="0.25">
      <c r="A88" s="395"/>
      <c r="B88" s="379"/>
      <c r="C88" s="371"/>
      <c r="D88" s="396"/>
      <c r="E88" s="396"/>
      <c r="F88" s="396"/>
      <c r="G88" s="371"/>
    </row>
    <row r="89" spans="1:7" x14ac:dyDescent="0.25">
      <c r="A89" s="395"/>
      <c r="B89" s="379"/>
      <c r="C89" s="371"/>
      <c r="D89" s="396"/>
      <c r="E89" s="396"/>
      <c r="F89" s="396"/>
      <c r="G89" s="371"/>
    </row>
    <row r="90" spans="1:7" x14ac:dyDescent="0.25">
      <c r="A90" s="395"/>
      <c r="B90" s="379"/>
      <c r="C90" s="371"/>
      <c r="D90" s="396"/>
      <c r="E90" s="396"/>
      <c r="F90" s="396"/>
      <c r="G90" s="371"/>
    </row>
    <row r="91" spans="1:7" x14ac:dyDescent="0.25">
      <c r="A91" s="395"/>
      <c r="B91" s="379"/>
      <c r="C91" s="371"/>
      <c r="D91" s="396"/>
      <c r="E91" s="396"/>
      <c r="F91" s="396"/>
      <c r="G91" s="371"/>
    </row>
    <row r="92" spans="1:7" x14ac:dyDescent="0.25">
      <c r="A92" s="395"/>
      <c r="B92" s="379"/>
      <c r="C92" s="371"/>
      <c r="D92" s="396"/>
      <c r="E92" s="396"/>
      <c r="F92" s="396"/>
      <c r="G92" s="371"/>
    </row>
    <row r="93" spans="1:7" x14ac:dyDescent="0.25">
      <c r="A93" s="395"/>
      <c r="B93" s="379"/>
      <c r="C93" s="371"/>
      <c r="D93" s="396"/>
      <c r="E93" s="396"/>
      <c r="F93" s="396"/>
      <c r="G93" s="371"/>
    </row>
    <row r="94" spans="1:7" x14ac:dyDescent="0.25">
      <c r="A94" s="395"/>
      <c r="B94" s="379"/>
      <c r="C94" s="371"/>
      <c r="D94" s="396"/>
      <c r="E94" s="396"/>
      <c r="F94" s="396"/>
      <c r="G94" s="371"/>
    </row>
    <row r="95" spans="1:7" x14ac:dyDescent="0.25">
      <c r="A95" s="395"/>
      <c r="B95" s="379"/>
      <c r="C95" s="371"/>
      <c r="D95" s="396"/>
      <c r="E95" s="396"/>
      <c r="F95" s="396"/>
      <c r="G95" s="371"/>
    </row>
    <row r="96" spans="1:7" x14ac:dyDescent="0.25">
      <c r="A96" s="395"/>
      <c r="B96" s="379"/>
      <c r="C96" s="371"/>
      <c r="D96" s="396"/>
      <c r="E96" s="396"/>
      <c r="F96" s="396"/>
      <c r="G96" s="371"/>
    </row>
    <row r="97" spans="1:7" x14ac:dyDescent="0.25">
      <c r="A97" s="395"/>
      <c r="B97" s="379"/>
      <c r="C97" s="371"/>
      <c r="D97" s="396"/>
      <c r="E97" s="396"/>
      <c r="F97" s="396"/>
      <c r="G97" s="371"/>
    </row>
    <row r="98" spans="1:7" x14ac:dyDescent="0.25">
      <c r="A98" s="395"/>
      <c r="B98" s="379"/>
      <c r="C98" s="371"/>
      <c r="D98" s="396"/>
      <c r="E98" s="396"/>
      <c r="F98" s="396"/>
      <c r="G98" s="371"/>
    </row>
    <row r="99" spans="1:7" x14ac:dyDescent="0.25">
      <c r="A99" s="395"/>
      <c r="B99" s="379"/>
      <c r="C99" s="371"/>
      <c r="D99" s="396"/>
      <c r="E99" s="396"/>
      <c r="F99" s="396"/>
      <c r="G99" s="371"/>
    </row>
    <row r="100" spans="1:7" x14ac:dyDescent="0.25">
      <c r="A100" s="395"/>
      <c r="B100" s="379"/>
      <c r="C100" s="371"/>
      <c r="D100" s="396"/>
      <c r="E100" s="396"/>
      <c r="F100" s="396"/>
      <c r="G100" s="371"/>
    </row>
    <row r="101" spans="1:7" x14ac:dyDescent="0.25">
      <c r="A101" s="395"/>
      <c r="B101" s="379"/>
      <c r="C101" s="371"/>
      <c r="D101" s="396"/>
      <c r="E101" s="396"/>
      <c r="F101" s="396"/>
      <c r="G101" s="371"/>
    </row>
    <row r="102" spans="1:7" x14ac:dyDescent="0.25">
      <c r="A102" s="395"/>
      <c r="B102" s="379"/>
      <c r="C102" s="371"/>
      <c r="D102" s="396"/>
      <c r="E102" s="396"/>
      <c r="F102" s="396"/>
      <c r="G102" s="371"/>
    </row>
    <row r="103" spans="1:7" x14ac:dyDescent="0.25">
      <c r="A103" s="395"/>
      <c r="B103" s="379"/>
      <c r="C103" s="371"/>
      <c r="D103" s="396"/>
      <c r="E103" s="396"/>
      <c r="F103" s="396"/>
      <c r="G103" s="371"/>
    </row>
    <row r="104" spans="1:7" x14ac:dyDescent="0.25">
      <c r="A104" s="395"/>
      <c r="B104" s="379"/>
      <c r="C104" s="371"/>
      <c r="D104" s="396"/>
      <c r="E104" s="396"/>
      <c r="F104" s="396"/>
      <c r="G104" s="371"/>
    </row>
    <row r="105" spans="1:7" x14ac:dyDescent="0.25">
      <c r="A105" s="395"/>
      <c r="B105" s="379"/>
      <c r="C105" s="371"/>
      <c r="D105" s="396"/>
      <c r="E105" s="396"/>
      <c r="F105" s="396"/>
      <c r="G105" s="371"/>
    </row>
    <row r="106" spans="1:7" x14ac:dyDescent="0.25">
      <c r="A106" s="395"/>
      <c r="B106" s="379"/>
      <c r="C106" s="371"/>
      <c r="D106" s="396"/>
      <c r="E106" s="396"/>
      <c r="F106" s="396"/>
      <c r="G106" s="371"/>
    </row>
    <row r="107" spans="1:7" x14ac:dyDescent="0.25">
      <c r="A107" s="395"/>
      <c r="B107" s="379"/>
      <c r="C107" s="371"/>
      <c r="D107" s="396"/>
      <c r="E107" s="396"/>
      <c r="F107" s="396"/>
      <c r="G107" s="371"/>
    </row>
    <row r="108" spans="1:7" x14ac:dyDescent="0.25">
      <c r="A108" s="395"/>
      <c r="B108" s="379"/>
      <c r="C108" s="371"/>
      <c r="D108" s="396"/>
      <c r="E108" s="396"/>
      <c r="F108" s="396"/>
      <c r="G108" s="371"/>
    </row>
    <row r="109" spans="1:7" x14ac:dyDescent="0.25">
      <c r="A109" s="395"/>
      <c r="B109" s="379"/>
      <c r="C109" s="371"/>
      <c r="D109" s="396"/>
      <c r="E109" s="396"/>
      <c r="F109" s="396"/>
      <c r="G109" s="371"/>
    </row>
    <row r="110" spans="1:7" x14ac:dyDescent="0.25">
      <c r="A110" s="395"/>
      <c r="B110" s="379"/>
      <c r="C110" s="371"/>
      <c r="D110" s="396"/>
      <c r="E110" s="396"/>
      <c r="F110" s="396"/>
      <c r="G110" s="371"/>
    </row>
    <row r="111" spans="1:7" x14ac:dyDescent="0.25">
      <c r="A111" s="395"/>
      <c r="B111" s="379"/>
      <c r="C111" s="371"/>
      <c r="D111" s="396"/>
      <c r="E111" s="396"/>
      <c r="F111" s="396"/>
      <c r="G111" s="371"/>
    </row>
    <row r="112" spans="1:7" x14ac:dyDescent="0.25">
      <c r="A112" s="395"/>
      <c r="B112" s="379"/>
      <c r="C112" s="371"/>
      <c r="D112" s="396"/>
      <c r="E112" s="396"/>
      <c r="F112" s="396"/>
      <c r="G112" s="371"/>
    </row>
    <row r="113" spans="1:7" x14ac:dyDescent="0.25">
      <c r="A113" s="395"/>
      <c r="B113" s="379"/>
      <c r="C113" s="371"/>
      <c r="D113" s="396"/>
      <c r="E113" s="396"/>
      <c r="F113" s="396"/>
      <c r="G113" s="371"/>
    </row>
    <row r="114" spans="1:7" x14ac:dyDescent="0.25">
      <c r="A114" s="395"/>
      <c r="B114" s="379"/>
      <c r="C114" s="371"/>
      <c r="D114" s="396"/>
      <c r="E114" s="396"/>
      <c r="F114" s="396"/>
      <c r="G114" s="371"/>
    </row>
    <row r="115" spans="1:7" x14ac:dyDescent="0.25">
      <c r="A115" s="395"/>
      <c r="B115" s="379"/>
      <c r="C115" s="371"/>
      <c r="D115" s="396"/>
      <c r="E115" s="396"/>
      <c r="F115" s="396"/>
      <c r="G115" s="371"/>
    </row>
    <row r="116" spans="1:7" x14ac:dyDescent="0.25">
      <c r="A116" s="395"/>
      <c r="B116" s="379"/>
      <c r="C116" s="371"/>
      <c r="D116" s="396"/>
      <c r="E116" s="396"/>
      <c r="F116" s="396"/>
      <c r="G116" s="371"/>
    </row>
    <row r="117" spans="1:7" x14ac:dyDescent="0.25">
      <c r="A117" s="395"/>
      <c r="B117" s="379"/>
      <c r="C117" s="371"/>
      <c r="D117" s="396"/>
      <c r="E117" s="396"/>
      <c r="F117" s="396"/>
      <c r="G117" s="371"/>
    </row>
    <row r="118" spans="1:7" x14ac:dyDescent="0.25">
      <c r="A118" s="395"/>
      <c r="B118" s="379"/>
      <c r="C118" s="371"/>
      <c r="D118" s="396"/>
      <c r="E118" s="396"/>
      <c r="F118" s="396"/>
      <c r="G118" s="371"/>
    </row>
    <row r="119" spans="1:7" x14ac:dyDescent="0.25">
      <c r="A119" s="395"/>
      <c r="B119" s="379"/>
      <c r="C119" s="371"/>
      <c r="D119" s="396"/>
      <c r="E119" s="396"/>
      <c r="F119" s="396"/>
      <c r="G119" s="371"/>
    </row>
    <row r="120" spans="1:7" x14ac:dyDescent="0.25">
      <c r="A120" s="395"/>
      <c r="B120" s="379"/>
      <c r="C120" s="371"/>
      <c r="D120" s="396"/>
      <c r="E120" s="396"/>
      <c r="F120" s="396"/>
      <c r="G120" s="371"/>
    </row>
    <row r="121" spans="1:7" x14ac:dyDescent="0.25">
      <c r="A121" s="395"/>
      <c r="B121" s="379"/>
      <c r="C121" s="371"/>
      <c r="D121" s="396"/>
      <c r="E121" s="396"/>
      <c r="F121" s="396"/>
      <c r="G121" s="371"/>
    </row>
    <row r="122" spans="1:7" x14ac:dyDescent="0.25">
      <c r="A122" s="395"/>
      <c r="B122" s="379"/>
      <c r="C122" s="371"/>
      <c r="D122" s="396"/>
      <c r="E122" s="396"/>
      <c r="F122" s="396"/>
      <c r="G122" s="371"/>
    </row>
    <row r="123" spans="1:7" x14ac:dyDescent="0.25">
      <c r="A123" s="395"/>
      <c r="B123" s="379"/>
      <c r="C123" s="371"/>
      <c r="D123" s="396"/>
      <c r="E123" s="396"/>
      <c r="F123" s="396"/>
      <c r="G123" s="371"/>
    </row>
    <row r="124" spans="1:7" x14ac:dyDescent="0.25">
      <c r="A124" s="395"/>
      <c r="B124" s="379"/>
      <c r="C124" s="371"/>
      <c r="D124" s="396"/>
      <c r="E124" s="396"/>
      <c r="F124" s="396"/>
      <c r="G124" s="371"/>
    </row>
    <row r="125" spans="1:7" x14ac:dyDescent="0.25">
      <c r="A125" s="395"/>
      <c r="B125" s="379"/>
      <c r="C125" s="371"/>
      <c r="D125" s="396"/>
      <c r="E125" s="396"/>
      <c r="F125" s="396"/>
      <c r="G125" s="371"/>
    </row>
    <row r="126" spans="1:7" x14ac:dyDescent="0.25">
      <c r="A126" s="395"/>
      <c r="B126" s="379"/>
      <c r="C126" s="371"/>
      <c r="D126" s="396"/>
      <c r="E126" s="396"/>
      <c r="F126" s="396"/>
      <c r="G126" s="371"/>
    </row>
    <row r="127" spans="1:7" x14ac:dyDescent="0.25">
      <c r="A127" s="395"/>
      <c r="B127" s="379"/>
      <c r="C127" s="371"/>
      <c r="D127" s="396"/>
      <c r="E127" s="396"/>
      <c r="F127" s="396"/>
      <c r="G127" s="371"/>
    </row>
    <row r="128" spans="1:7" x14ac:dyDescent="0.25">
      <c r="A128" s="395"/>
      <c r="B128" s="379"/>
      <c r="C128" s="371"/>
      <c r="D128" s="396"/>
      <c r="E128" s="396"/>
      <c r="F128" s="396"/>
      <c r="G128" s="371"/>
    </row>
    <row r="129" spans="1:7" x14ac:dyDescent="0.25">
      <c r="A129" s="395"/>
      <c r="B129" s="379"/>
      <c r="C129" s="371"/>
      <c r="D129" s="396"/>
      <c r="E129" s="396"/>
      <c r="F129" s="396"/>
      <c r="G129" s="371"/>
    </row>
    <row r="130" spans="1:7" x14ac:dyDescent="0.25">
      <c r="A130" s="395"/>
      <c r="B130" s="379"/>
      <c r="C130" s="371"/>
      <c r="D130" s="396"/>
      <c r="E130" s="396"/>
      <c r="F130" s="396"/>
      <c r="G130" s="371"/>
    </row>
    <row r="131" spans="1:7" x14ac:dyDescent="0.25">
      <c r="A131" s="395"/>
      <c r="B131" s="379"/>
      <c r="C131" s="371"/>
      <c r="D131" s="396"/>
      <c r="E131" s="396"/>
      <c r="F131" s="396"/>
      <c r="G131" s="371"/>
    </row>
    <row r="132" spans="1:7" x14ac:dyDescent="0.25">
      <c r="A132" s="395"/>
      <c r="B132" s="379"/>
      <c r="C132" s="371"/>
      <c r="D132" s="396"/>
      <c r="E132" s="396"/>
      <c r="F132" s="396"/>
      <c r="G132" s="371"/>
    </row>
    <row r="133" spans="1:7" x14ac:dyDescent="0.25">
      <c r="A133" s="395"/>
      <c r="B133" s="379"/>
      <c r="C133" s="371"/>
      <c r="D133" s="396"/>
      <c r="E133" s="396"/>
      <c r="F133" s="396"/>
      <c r="G133" s="37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41A6C-9717-4EB9-8E80-034311D4335F}">
  <sheetPr>
    <tabColor theme="4" tint="0.39997558519241921"/>
  </sheetPr>
  <dimension ref="A1:M133"/>
  <sheetViews>
    <sheetView zoomScaleNormal="100" workbookViewId="0">
      <selection activeCell="E6" sqref="E6"/>
    </sheetView>
  </sheetViews>
  <sheetFormatPr defaultColWidth="9.140625" defaultRowHeight="15" x14ac:dyDescent="0.25"/>
  <cols>
    <col min="1" max="1" width="9.140625" style="244"/>
    <col min="2" max="2" width="7.85546875" style="244" customWidth="1"/>
    <col min="3" max="3" width="14.7109375" style="244" customWidth="1"/>
    <col min="4" max="4" width="14.28515625" style="244" customWidth="1"/>
    <col min="5" max="6" width="14.7109375" style="244" customWidth="1"/>
    <col min="7" max="7" width="14.7109375" style="362" customWidth="1"/>
    <col min="8" max="8" width="4.5703125" style="244" bestFit="1" customWidth="1"/>
    <col min="9" max="16384" width="9.140625" style="244"/>
  </cols>
  <sheetData>
    <row r="1" spans="1:13" x14ac:dyDescent="0.25">
      <c r="A1" s="363"/>
      <c r="B1" s="363"/>
      <c r="C1" s="363"/>
      <c r="D1" s="363"/>
      <c r="E1" s="363"/>
      <c r="F1" s="363"/>
      <c r="G1" s="364"/>
    </row>
    <row r="2" spans="1:13" x14ac:dyDescent="0.25">
      <c r="A2" s="363"/>
      <c r="B2" s="363"/>
      <c r="C2" s="363"/>
      <c r="D2" s="363"/>
      <c r="E2" s="363"/>
      <c r="F2" s="365"/>
      <c r="G2" s="366"/>
    </row>
    <row r="3" spans="1:13" x14ac:dyDescent="0.25">
      <c r="A3" s="363"/>
      <c r="B3" s="363"/>
      <c r="C3" s="363"/>
      <c r="D3" s="363"/>
      <c r="E3" s="363"/>
      <c r="F3" s="365"/>
      <c r="G3" s="366"/>
    </row>
    <row r="4" spans="1:13" ht="21" x14ac:dyDescent="0.35">
      <c r="A4" s="363"/>
      <c r="B4" s="367" t="s">
        <v>52</v>
      </c>
      <c r="C4" s="363"/>
      <c r="D4" s="363"/>
      <c r="E4" s="368"/>
      <c r="F4" s="369" t="s">
        <v>89</v>
      </c>
      <c r="G4" s="370"/>
      <c r="K4" s="362"/>
      <c r="L4" s="279"/>
    </row>
    <row r="5" spans="1:13" x14ac:dyDescent="0.25">
      <c r="A5" s="363"/>
      <c r="B5" s="363"/>
      <c r="C5" s="363"/>
      <c r="D5" s="363"/>
      <c r="E5" s="363"/>
      <c r="F5" s="371"/>
      <c r="G5" s="372"/>
      <c r="K5" s="373"/>
      <c r="L5" s="279"/>
    </row>
    <row r="6" spans="1:13" x14ac:dyDescent="0.25">
      <c r="A6" s="363"/>
      <c r="B6" s="374" t="s">
        <v>55</v>
      </c>
      <c r="C6" s="375"/>
      <c r="D6" s="253"/>
      <c r="E6" s="376">
        <v>45931</v>
      </c>
      <c r="F6" s="377"/>
      <c r="G6" s="372"/>
      <c r="K6" s="106"/>
      <c r="L6" s="106"/>
    </row>
    <row r="7" spans="1:13" x14ac:dyDescent="0.25">
      <c r="A7" s="363"/>
      <c r="B7" s="378" t="s">
        <v>57</v>
      </c>
      <c r="C7" s="379"/>
      <c r="E7" s="380">
        <v>76</v>
      </c>
      <c r="F7" s="381" t="s">
        <v>58</v>
      </c>
      <c r="G7" s="372"/>
      <c r="K7" s="382"/>
      <c r="L7" s="382"/>
    </row>
    <row r="8" spans="1:13" x14ac:dyDescent="0.25">
      <c r="A8" s="363"/>
      <c r="B8" s="378" t="s">
        <v>65</v>
      </c>
      <c r="C8" s="379"/>
      <c r="D8" s="383">
        <f>E6-1</f>
        <v>45930</v>
      </c>
      <c r="E8" s="384">
        <v>191811.44877814062</v>
      </c>
      <c r="F8" s="381" t="s">
        <v>61</v>
      </c>
      <c r="G8" s="372"/>
      <c r="K8" s="382"/>
      <c r="L8" s="382"/>
    </row>
    <row r="9" spans="1:13" x14ac:dyDescent="0.25">
      <c r="A9" s="363"/>
      <c r="B9" s="378" t="s">
        <v>66</v>
      </c>
      <c r="C9" s="379"/>
      <c r="D9" s="383">
        <f>EOMONTH(D8,E7)</f>
        <v>48244</v>
      </c>
      <c r="E9" s="384">
        <v>0</v>
      </c>
      <c r="F9" s="381" t="s">
        <v>61</v>
      </c>
      <c r="G9" s="372"/>
      <c r="K9" s="382"/>
      <c r="L9" s="382"/>
    </row>
    <row r="10" spans="1:13" x14ac:dyDescent="0.25">
      <c r="A10" s="363"/>
      <c r="B10" s="385" t="s">
        <v>67</v>
      </c>
      <c r="C10" s="386"/>
      <c r="D10" s="387"/>
      <c r="E10" s="388">
        <v>0.03</v>
      </c>
      <c r="F10" s="389"/>
      <c r="G10" s="390"/>
      <c r="K10" s="382"/>
      <c r="L10" s="382"/>
      <c r="M10" s="117"/>
    </row>
    <row r="11" spans="1:13" x14ac:dyDescent="0.25">
      <c r="A11" s="363"/>
      <c r="B11" s="391"/>
      <c r="C11" s="379"/>
      <c r="E11" s="392"/>
      <c r="F11" s="391"/>
      <c r="G11" s="390"/>
      <c r="K11" s="382"/>
      <c r="L11" s="382"/>
      <c r="M11" s="117"/>
    </row>
    <row r="12" spans="1:13" x14ac:dyDescent="0.25">
      <c r="K12" s="382"/>
      <c r="L12" s="382"/>
      <c r="M12" s="117"/>
    </row>
    <row r="13" spans="1:13" ht="15.75" thickBot="1" x14ac:dyDescent="0.3">
      <c r="A13" s="393" t="s">
        <v>68</v>
      </c>
      <c r="B13" s="393" t="s">
        <v>69</v>
      </c>
      <c r="C13" s="393" t="s">
        <v>70</v>
      </c>
      <c r="D13" s="393" t="s">
        <v>71</v>
      </c>
      <c r="E13" s="393" t="s">
        <v>72</v>
      </c>
      <c r="F13" s="393" t="s">
        <v>73</v>
      </c>
      <c r="G13" s="394" t="s">
        <v>74</v>
      </c>
      <c r="K13" s="382"/>
      <c r="L13" s="382"/>
      <c r="M13" s="117"/>
    </row>
    <row r="14" spans="1:13" x14ac:dyDescent="0.25">
      <c r="A14" s="395">
        <f>E6</f>
        <v>45931</v>
      </c>
      <c r="B14" s="379">
        <v>1</v>
      </c>
      <c r="C14" s="371">
        <f>E8</f>
        <v>191811.44877814062</v>
      </c>
      <c r="D14" s="396">
        <f t="shared" ref="D14:D45" si="0">ROUND(C14*$E$10/12,4)</f>
        <v>479.52859999999998</v>
      </c>
      <c r="E14" s="396">
        <f t="shared" ref="E14:E45" si="1">PPMT($E$10/12,B14,$E$7,-$E$8,$E$9,0)</f>
        <v>2294.8025365147946</v>
      </c>
      <c r="F14" s="396">
        <f t="shared" ref="F14:F45" si="2">D14+E14</f>
        <v>2774.3311365147947</v>
      </c>
      <c r="G14" s="371">
        <f t="shared" ref="G14:G45" si="3">C14-E14</f>
        <v>189516.64624162583</v>
      </c>
      <c r="K14" s="382"/>
      <c r="L14" s="382"/>
      <c r="M14" s="117"/>
    </row>
    <row r="15" spans="1:13" x14ac:dyDescent="0.25">
      <c r="A15" s="395">
        <f t="shared" ref="A15:A46" si="4">EDATE(A14,1)</f>
        <v>45962</v>
      </c>
      <c r="B15" s="379">
        <v>2</v>
      </c>
      <c r="C15" s="371">
        <f t="shared" ref="C15:C46" si="5">G14</f>
        <v>189516.64624162583</v>
      </c>
      <c r="D15" s="396">
        <f t="shared" si="0"/>
        <v>473.79160000000002</v>
      </c>
      <c r="E15" s="396">
        <f t="shared" si="1"/>
        <v>2300.5395428560814</v>
      </c>
      <c r="F15" s="396">
        <f t="shared" si="2"/>
        <v>2774.3311428560814</v>
      </c>
      <c r="G15" s="371">
        <f t="shared" si="3"/>
        <v>187216.10669876976</v>
      </c>
      <c r="K15" s="382"/>
      <c r="L15" s="382"/>
      <c r="M15" s="117"/>
    </row>
    <row r="16" spans="1:13" x14ac:dyDescent="0.25">
      <c r="A16" s="395">
        <f t="shared" si="4"/>
        <v>45992</v>
      </c>
      <c r="B16" s="379">
        <v>3</v>
      </c>
      <c r="C16" s="371">
        <f t="shared" si="5"/>
        <v>187216.10669876976</v>
      </c>
      <c r="D16" s="396">
        <f t="shared" si="0"/>
        <v>468.0403</v>
      </c>
      <c r="E16" s="396">
        <f t="shared" si="1"/>
        <v>2306.2908917132213</v>
      </c>
      <c r="F16" s="396">
        <f t="shared" si="2"/>
        <v>2774.3311917132214</v>
      </c>
      <c r="G16" s="371">
        <f t="shared" si="3"/>
        <v>184909.81580705653</v>
      </c>
      <c r="K16" s="382"/>
      <c r="L16" s="382"/>
      <c r="M16" s="117"/>
    </row>
    <row r="17" spans="1:13" x14ac:dyDescent="0.25">
      <c r="A17" s="395">
        <f t="shared" si="4"/>
        <v>46023</v>
      </c>
      <c r="B17" s="379">
        <v>4</v>
      </c>
      <c r="C17" s="371">
        <f t="shared" si="5"/>
        <v>184909.81580705653</v>
      </c>
      <c r="D17" s="396">
        <f t="shared" si="0"/>
        <v>462.27449999999999</v>
      </c>
      <c r="E17" s="396">
        <f t="shared" si="1"/>
        <v>2312.0566189425044</v>
      </c>
      <c r="F17" s="396">
        <f t="shared" si="2"/>
        <v>2774.3311189425044</v>
      </c>
      <c r="G17" s="371">
        <f t="shared" si="3"/>
        <v>182597.75918811403</v>
      </c>
      <c r="K17" s="382"/>
      <c r="L17" s="382"/>
      <c r="M17" s="117"/>
    </row>
    <row r="18" spans="1:13" x14ac:dyDescent="0.25">
      <c r="A18" s="395">
        <f t="shared" si="4"/>
        <v>46054</v>
      </c>
      <c r="B18" s="379">
        <v>5</v>
      </c>
      <c r="C18" s="371">
        <f t="shared" si="5"/>
        <v>182597.75918811403</v>
      </c>
      <c r="D18" s="396">
        <f t="shared" si="0"/>
        <v>456.49439999999998</v>
      </c>
      <c r="E18" s="396">
        <f t="shared" si="1"/>
        <v>2317.8367604898608</v>
      </c>
      <c r="F18" s="396">
        <f t="shared" si="2"/>
        <v>2774.3311604898608</v>
      </c>
      <c r="G18" s="371">
        <f t="shared" si="3"/>
        <v>180279.92242762417</v>
      </c>
      <c r="K18" s="382"/>
      <c r="L18" s="382"/>
      <c r="M18" s="117"/>
    </row>
    <row r="19" spans="1:13" x14ac:dyDescent="0.25">
      <c r="A19" s="395">
        <f t="shared" si="4"/>
        <v>46082</v>
      </c>
      <c r="B19" s="379">
        <v>6</v>
      </c>
      <c r="C19" s="371">
        <f t="shared" si="5"/>
        <v>180279.92242762417</v>
      </c>
      <c r="D19" s="396">
        <f t="shared" si="0"/>
        <v>450.69979999999998</v>
      </c>
      <c r="E19" s="396">
        <f t="shared" si="1"/>
        <v>2323.6313523910858</v>
      </c>
      <c r="F19" s="396">
        <f t="shared" si="2"/>
        <v>2774.3311523910857</v>
      </c>
      <c r="G19" s="371">
        <f t="shared" si="3"/>
        <v>177956.29107523308</v>
      </c>
      <c r="K19" s="382"/>
      <c r="L19" s="382"/>
      <c r="M19" s="117"/>
    </row>
    <row r="20" spans="1:13" s="268" customFormat="1" x14ac:dyDescent="0.25">
      <c r="A20" s="397">
        <f t="shared" si="4"/>
        <v>46113</v>
      </c>
      <c r="B20" s="398">
        <v>7</v>
      </c>
      <c r="C20" s="399">
        <f t="shared" si="5"/>
        <v>177956.29107523308</v>
      </c>
      <c r="D20" s="400">
        <f t="shared" si="0"/>
        <v>444.89069999999998</v>
      </c>
      <c r="E20" s="400">
        <f t="shared" si="1"/>
        <v>2329.4404307720633</v>
      </c>
      <c r="F20" s="400">
        <f t="shared" si="2"/>
        <v>2774.3311307720633</v>
      </c>
      <c r="G20" s="399">
        <f t="shared" si="3"/>
        <v>175626.85064446102</v>
      </c>
      <c r="H20" s="358">
        <f>G20*(1+'Annuiteetgraafik BIL_T14_alg'!P5)-E21*10/31</f>
        <v>175163.36470722308</v>
      </c>
      <c r="K20" s="401"/>
      <c r="L20" s="401"/>
      <c r="M20" s="402"/>
    </row>
    <row r="21" spans="1:13" x14ac:dyDescent="0.25">
      <c r="A21" s="395">
        <f t="shared" si="4"/>
        <v>46143</v>
      </c>
      <c r="B21" s="379">
        <v>8</v>
      </c>
      <c r="C21" s="371">
        <f t="shared" si="5"/>
        <v>175626.85064446102</v>
      </c>
      <c r="D21" s="396">
        <f t="shared" si="0"/>
        <v>439.06709999999998</v>
      </c>
      <c r="E21" s="396">
        <f t="shared" si="1"/>
        <v>2335.2640318489935</v>
      </c>
      <c r="F21" s="396">
        <f t="shared" si="2"/>
        <v>2774.3311318489932</v>
      </c>
      <c r="G21" s="371">
        <f t="shared" si="3"/>
        <v>173291.58661261204</v>
      </c>
      <c r="K21" s="382"/>
      <c r="L21" s="382"/>
      <c r="M21" s="117"/>
    </row>
    <row r="22" spans="1:13" x14ac:dyDescent="0.25">
      <c r="A22" s="395">
        <f t="shared" si="4"/>
        <v>46174</v>
      </c>
      <c r="B22" s="379">
        <v>9</v>
      </c>
      <c r="C22" s="371">
        <f t="shared" si="5"/>
        <v>173291.58661261204</v>
      </c>
      <c r="D22" s="396">
        <f t="shared" si="0"/>
        <v>433.22899999999998</v>
      </c>
      <c r="E22" s="396">
        <f t="shared" si="1"/>
        <v>2341.1021919286159</v>
      </c>
      <c r="F22" s="396">
        <f t="shared" si="2"/>
        <v>2774.3311919286157</v>
      </c>
      <c r="G22" s="371">
        <f t="shared" si="3"/>
        <v>170950.48442068341</v>
      </c>
      <c r="K22" s="382"/>
      <c r="L22" s="382"/>
      <c r="M22" s="117"/>
    </row>
    <row r="23" spans="1:13" x14ac:dyDescent="0.25">
      <c r="A23" s="395">
        <f t="shared" si="4"/>
        <v>46204</v>
      </c>
      <c r="B23" s="379">
        <v>10</v>
      </c>
      <c r="C23" s="371">
        <f t="shared" si="5"/>
        <v>170950.48442068341</v>
      </c>
      <c r="D23" s="396">
        <f t="shared" si="0"/>
        <v>427.37619999999998</v>
      </c>
      <c r="E23" s="396">
        <f t="shared" si="1"/>
        <v>2346.9549474084374</v>
      </c>
      <c r="F23" s="396">
        <f t="shared" si="2"/>
        <v>2774.3311474084376</v>
      </c>
      <c r="G23" s="371">
        <f t="shared" si="3"/>
        <v>168603.52947327498</v>
      </c>
      <c r="K23" s="382"/>
      <c r="L23" s="382"/>
      <c r="M23" s="117"/>
    </row>
    <row r="24" spans="1:13" x14ac:dyDescent="0.25">
      <c r="A24" s="395">
        <f t="shared" si="4"/>
        <v>46235</v>
      </c>
      <c r="B24" s="379">
        <v>11</v>
      </c>
      <c r="C24" s="371">
        <f t="shared" si="5"/>
        <v>168603.52947327498</v>
      </c>
      <c r="D24" s="396">
        <f t="shared" si="0"/>
        <v>421.50880000000001</v>
      </c>
      <c r="E24" s="396">
        <f t="shared" si="1"/>
        <v>2352.8223347769585</v>
      </c>
      <c r="F24" s="396">
        <f t="shared" si="2"/>
        <v>2774.3311347769586</v>
      </c>
      <c r="G24" s="371">
        <f t="shared" si="3"/>
        <v>166250.70713849802</v>
      </c>
    </row>
    <row r="25" spans="1:13" x14ac:dyDescent="0.25">
      <c r="A25" s="395">
        <f t="shared" si="4"/>
        <v>46266</v>
      </c>
      <c r="B25" s="379">
        <v>12</v>
      </c>
      <c r="C25" s="371">
        <f t="shared" si="5"/>
        <v>166250.70713849802</v>
      </c>
      <c r="D25" s="396">
        <f t="shared" si="0"/>
        <v>415.6268</v>
      </c>
      <c r="E25" s="396">
        <f t="shared" si="1"/>
        <v>2358.7043906139006</v>
      </c>
      <c r="F25" s="396">
        <f t="shared" si="2"/>
        <v>2774.3311906139006</v>
      </c>
      <c r="G25" s="371">
        <f t="shared" si="3"/>
        <v>163892.00274788414</v>
      </c>
    </row>
    <row r="26" spans="1:13" x14ac:dyDescent="0.25">
      <c r="A26" s="395">
        <f t="shared" si="4"/>
        <v>46296</v>
      </c>
      <c r="B26" s="379">
        <v>13</v>
      </c>
      <c r="C26" s="371">
        <f t="shared" si="5"/>
        <v>163892.00274788414</v>
      </c>
      <c r="D26" s="396">
        <f t="shared" si="0"/>
        <v>409.73</v>
      </c>
      <c r="E26" s="396">
        <f t="shared" si="1"/>
        <v>2364.6011515904356</v>
      </c>
      <c r="F26" s="396">
        <f t="shared" si="2"/>
        <v>2774.3311515904356</v>
      </c>
      <c r="G26" s="371">
        <f t="shared" si="3"/>
        <v>161527.4015962937</v>
      </c>
    </row>
    <row r="27" spans="1:13" x14ac:dyDescent="0.25">
      <c r="A27" s="395">
        <f t="shared" si="4"/>
        <v>46327</v>
      </c>
      <c r="B27" s="379">
        <v>14</v>
      </c>
      <c r="C27" s="371">
        <f t="shared" si="5"/>
        <v>161527.4015962937</v>
      </c>
      <c r="D27" s="396">
        <f t="shared" si="0"/>
        <v>403.81849999999997</v>
      </c>
      <c r="E27" s="396">
        <f t="shared" si="1"/>
        <v>2370.5126544694117</v>
      </c>
      <c r="F27" s="396">
        <f t="shared" si="2"/>
        <v>2774.3311544694116</v>
      </c>
      <c r="G27" s="371">
        <f t="shared" si="3"/>
        <v>159156.88894182429</v>
      </c>
    </row>
    <row r="28" spans="1:13" x14ac:dyDescent="0.25">
      <c r="A28" s="395">
        <f t="shared" si="4"/>
        <v>46357</v>
      </c>
      <c r="B28" s="379">
        <v>15</v>
      </c>
      <c r="C28" s="371">
        <f t="shared" si="5"/>
        <v>159156.88894182429</v>
      </c>
      <c r="D28" s="396">
        <f t="shared" si="0"/>
        <v>397.8922</v>
      </c>
      <c r="E28" s="396">
        <f t="shared" si="1"/>
        <v>2376.4389361055855</v>
      </c>
      <c r="F28" s="396">
        <f t="shared" si="2"/>
        <v>2774.3311361055858</v>
      </c>
      <c r="G28" s="371">
        <f t="shared" si="3"/>
        <v>156780.45000571871</v>
      </c>
    </row>
    <row r="29" spans="1:13" x14ac:dyDescent="0.25">
      <c r="A29" s="395">
        <f t="shared" si="4"/>
        <v>46388</v>
      </c>
      <c r="B29" s="379">
        <v>16</v>
      </c>
      <c r="C29" s="371">
        <f t="shared" si="5"/>
        <v>156780.45000571871</v>
      </c>
      <c r="D29" s="396">
        <f t="shared" si="0"/>
        <v>391.9511</v>
      </c>
      <c r="E29" s="396">
        <f t="shared" si="1"/>
        <v>2382.3800334458492</v>
      </c>
      <c r="F29" s="396">
        <f t="shared" si="2"/>
        <v>2774.3311334458494</v>
      </c>
      <c r="G29" s="371">
        <f t="shared" si="3"/>
        <v>154398.06997227288</v>
      </c>
    </row>
    <row r="30" spans="1:13" x14ac:dyDescent="0.25">
      <c r="A30" s="395">
        <f t="shared" si="4"/>
        <v>46419</v>
      </c>
      <c r="B30" s="379">
        <v>17</v>
      </c>
      <c r="C30" s="371">
        <f t="shared" si="5"/>
        <v>154398.06997227288</v>
      </c>
      <c r="D30" s="396">
        <f t="shared" si="0"/>
        <v>385.99520000000001</v>
      </c>
      <c r="E30" s="396">
        <f t="shared" si="1"/>
        <v>2388.3359835294641</v>
      </c>
      <c r="F30" s="396">
        <f t="shared" si="2"/>
        <v>2774.3311835294639</v>
      </c>
      <c r="G30" s="371">
        <f t="shared" si="3"/>
        <v>152009.73398874342</v>
      </c>
    </row>
    <row r="31" spans="1:13" x14ac:dyDescent="0.25">
      <c r="A31" s="395">
        <f t="shared" si="4"/>
        <v>46447</v>
      </c>
      <c r="B31" s="379">
        <v>18</v>
      </c>
      <c r="C31" s="371">
        <f t="shared" si="5"/>
        <v>152009.73398874342</v>
      </c>
      <c r="D31" s="396">
        <f t="shared" si="0"/>
        <v>380.02429999999998</v>
      </c>
      <c r="E31" s="396">
        <f t="shared" si="1"/>
        <v>2394.3068234882876</v>
      </c>
      <c r="F31" s="396">
        <f t="shared" si="2"/>
        <v>2774.3311234882876</v>
      </c>
      <c r="G31" s="371">
        <f t="shared" si="3"/>
        <v>149615.42716525513</v>
      </c>
    </row>
    <row r="32" spans="1:13" x14ac:dyDescent="0.25">
      <c r="A32" s="395">
        <f t="shared" si="4"/>
        <v>46478</v>
      </c>
      <c r="B32" s="379">
        <v>19</v>
      </c>
      <c r="C32" s="371">
        <f t="shared" si="5"/>
        <v>149615.42716525513</v>
      </c>
      <c r="D32" s="396">
        <f t="shared" si="0"/>
        <v>374.03859999999997</v>
      </c>
      <c r="E32" s="396">
        <f t="shared" si="1"/>
        <v>2400.2925905470083</v>
      </c>
      <c r="F32" s="396">
        <f t="shared" si="2"/>
        <v>2774.3311905470082</v>
      </c>
      <c r="G32" s="371">
        <f t="shared" si="3"/>
        <v>147215.13457470812</v>
      </c>
    </row>
    <row r="33" spans="1:7" x14ac:dyDescent="0.25">
      <c r="A33" s="395">
        <f t="shared" si="4"/>
        <v>46508</v>
      </c>
      <c r="B33" s="379">
        <v>20</v>
      </c>
      <c r="C33" s="371">
        <f t="shared" si="5"/>
        <v>147215.13457470812</v>
      </c>
      <c r="D33" s="396">
        <f t="shared" si="0"/>
        <v>368.0378</v>
      </c>
      <c r="E33" s="396">
        <f t="shared" si="1"/>
        <v>2406.2933220233758</v>
      </c>
      <c r="F33" s="396">
        <f t="shared" si="2"/>
        <v>2774.3311220233759</v>
      </c>
      <c r="G33" s="371">
        <f t="shared" si="3"/>
        <v>144808.84125268474</v>
      </c>
    </row>
    <row r="34" spans="1:7" x14ac:dyDescent="0.25">
      <c r="A34" s="395">
        <f t="shared" si="4"/>
        <v>46539</v>
      </c>
      <c r="B34" s="379">
        <v>21</v>
      </c>
      <c r="C34" s="371">
        <f t="shared" si="5"/>
        <v>144808.84125268474</v>
      </c>
      <c r="D34" s="396">
        <f t="shared" si="0"/>
        <v>362.02210000000002</v>
      </c>
      <c r="E34" s="396">
        <f t="shared" si="1"/>
        <v>2412.3090553284342</v>
      </c>
      <c r="F34" s="396">
        <f t="shared" si="2"/>
        <v>2774.3311553284343</v>
      </c>
      <c r="G34" s="371">
        <f t="shared" si="3"/>
        <v>142396.53219735631</v>
      </c>
    </row>
    <row r="35" spans="1:7" x14ac:dyDescent="0.25">
      <c r="A35" s="395">
        <f t="shared" si="4"/>
        <v>46569</v>
      </c>
      <c r="B35" s="379">
        <v>22</v>
      </c>
      <c r="C35" s="371">
        <f t="shared" si="5"/>
        <v>142396.53219735631</v>
      </c>
      <c r="D35" s="396">
        <f t="shared" si="0"/>
        <v>355.99130000000002</v>
      </c>
      <c r="E35" s="396">
        <f t="shared" si="1"/>
        <v>2418.3398279667549</v>
      </c>
      <c r="F35" s="396">
        <f t="shared" si="2"/>
        <v>2774.331127966755</v>
      </c>
      <c r="G35" s="371">
        <f t="shared" si="3"/>
        <v>139978.19236938955</v>
      </c>
    </row>
    <row r="36" spans="1:7" x14ac:dyDescent="0.25">
      <c r="A36" s="395">
        <f t="shared" si="4"/>
        <v>46600</v>
      </c>
      <c r="B36" s="379">
        <v>23</v>
      </c>
      <c r="C36" s="371">
        <f t="shared" si="5"/>
        <v>139978.19236938955</v>
      </c>
      <c r="D36" s="396">
        <f t="shared" si="0"/>
        <v>349.94549999999998</v>
      </c>
      <c r="E36" s="396">
        <f t="shared" si="1"/>
        <v>2424.3856775366721</v>
      </c>
      <c r="F36" s="396">
        <f t="shared" si="2"/>
        <v>2774.3311775366719</v>
      </c>
      <c r="G36" s="371">
        <f t="shared" si="3"/>
        <v>137553.80669185289</v>
      </c>
    </row>
    <row r="37" spans="1:7" x14ac:dyDescent="0.25">
      <c r="A37" s="395">
        <f t="shared" si="4"/>
        <v>46631</v>
      </c>
      <c r="B37" s="379">
        <v>24</v>
      </c>
      <c r="C37" s="371">
        <f t="shared" si="5"/>
        <v>137553.80669185289</v>
      </c>
      <c r="D37" s="396">
        <f t="shared" si="0"/>
        <v>343.8845</v>
      </c>
      <c r="E37" s="396">
        <f t="shared" si="1"/>
        <v>2430.4466417305139</v>
      </c>
      <c r="F37" s="396">
        <f t="shared" si="2"/>
        <v>2774.331141730514</v>
      </c>
      <c r="G37" s="371">
        <f t="shared" si="3"/>
        <v>135123.36005012237</v>
      </c>
    </row>
    <row r="38" spans="1:7" x14ac:dyDescent="0.25">
      <c r="A38" s="395">
        <f t="shared" si="4"/>
        <v>46661</v>
      </c>
      <c r="B38" s="379">
        <v>25</v>
      </c>
      <c r="C38" s="371">
        <f t="shared" si="5"/>
        <v>135123.36005012237</v>
      </c>
      <c r="D38" s="396">
        <f t="shared" si="0"/>
        <v>337.80840000000001</v>
      </c>
      <c r="E38" s="396">
        <f t="shared" si="1"/>
        <v>2436.5227583348401</v>
      </c>
      <c r="F38" s="396">
        <f t="shared" si="2"/>
        <v>2774.33115833484</v>
      </c>
      <c r="G38" s="371">
        <f t="shared" si="3"/>
        <v>132686.83729178752</v>
      </c>
    </row>
    <row r="39" spans="1:7" x14ac:dyDescent="0.25">
      <c r="A39" s="395">
        <f t="shared" si="4"/>
        <v>46692</v>
      </c>
      <c r="B39" s="379">
        <v>26</v>
      </c>
      <c r="C39" s="371">
        <f t="shared" si="5"/>
        <v>132686.83729178752</v>
      </c>
      <c r="D39" s="396">
        <f t="shared" si="0"/>
        <v>331.71710000000002</v>
      </c>
      <c r="E39" s="396">
        <f t="shared" si="1"/>
        <v>2442.6140652306776</v>
      </c>
      <c r="F39" s="396">
        <f t="shared" si="2"/>
        <v>2774.3311652306775</v>
      </c>
      <c r="G39" s="371">
        <f t="shared" si="3"/>
        <v>130244.22322655685</v>
      </c>
    </row>
    <row r="40" spans="1:7" x14ac:dyDescent="0.25">
      <c r="A40" s="395">
        <f t="shared" si="4"/>
        <v>46722</v>
      </c>
      <c r="B40" s="379">
        <v>27</v>
      </c>
      <c r="C40" s="371">
        <f t="shared" si="5"/>
        <v>130244.22322655685</v>
      </c>
      <c r="D40" s="396">
        <f t="shared" si="0"/>
        <v>325.61059999999998</v>
      </c>
      <c r="E40" s="396">
        <f t="shared" si="1"/>
        <v>2448.720600393754</v>
      </c>
      <c r="F40" s="396">
        <f t="shared" si="2"/>
        <v>2774.331200393754</v>
      </c>
      <c r="G40" s="371">
        <f t="shared" si="3"/>
        <v>127795.50262616308</v>
      </c>
    </row>
    <row r="41" spans="1:7" x14ac:dyDescent="0.25">
      <c r="A41" s="395">
        <f t="shared" si="4"/>
        <v>46753</v>
      </c>
      <c r="B41" s="379">
        <v>28</v>
      </c>
      <c r="C41" s="371">
        <f t="shared" si="5"/>
        <v>127795.50262616308</v>
      </c>
      <c r="D41" s="396">
        <f t="shared" si="0"/>
        <v>319.48880000000003</v>
      </c>
      <c r="E41" s="396">
        <f t="shared" si="1"/>
        <v>2454.842401894738</v>
      </c>
      <c r="F41" s="396">
        <f t="shared" si="2"/>
        <v>2774.3312018947381</v>
      </c>
      <c r="G41" s="371">
        <f t="shared" si="3"/>
        <v>125340.66022426834</v>
      </c>
    </row>
    <row r="42" spans="1:7" x14ac:dyDescent="0.25">
      <c r="A42" s="395">
        <f t="shared" si="4"/>
        <v>46784</v>
      </c>
      <c r="B42" s="379">
        <v>29</v>
      </c>
      <c r="C42" s="371">
        <f t="shared" si="5"/>
        <v>125340.66022426834</v>
      </c>
      <c r="D42" s="396">
        <f t="shared" si="0"/>
        <v>313.35169999999999</v>
      </c>
      <c r="E42" s="396">
        <f t="shared" si="1"/>
        <v>2460.9795078994753</v>
      </c>
      <c r="F42" s="396">
        <f t="shared" si="2"/>
        <v>2774.3312078994754</v>
      </c>
      <c r="G42" s="371">
        <f t="shared" si="3"/>
        <v>122879.68071636886</v>
      </c>
    </row>
    <row r="43" spans="1:7" x14ac:dyDescent="0.25">
      <c r="A43" s="395">
        <f t="shared" si="4"/>
        <v>46813</v>
      </c>
      <c r="B43" s="379">
        <v>30</v>
      </c>
      <c r="C43" s="371">
        <f t="shared" si="5"/>
        <v>122879.68071636886</v>
      </c>
      <c r="D43" s="396">
        <f t="shared" si="0"/>
        <v>307.19920000000002</v>
      </c>
      <c r="E43" s="396">
        <f t="shared" si="1"/>
        <v>2467.1319566692237</v>
      </c>
      <c r="F43" s="396">
        <f t="shared" si="2"/>
        <v>2774.3311566692237</v>
      </c>
      <c r="G43" s="371">
        <f t="shared" si="3"/>
        <v>120412.54875969964</v>
      </c>
    </row>
    <row r="44" spans="1:7" x14ac:dyDescent="0.25">
      <c r="A44" s="395">
        <f t="shared" si="4"/>
        <v>46844</v>
      </c>
      <c r="B44" s="379">
        <v>31</v>
      </c>
      <c r="C44" s="371">
        <f t="shared" si="5"/>
        <v>120412.54875969964</v>
      </c>
      <c r="D44" s="396">
        <f t="shared" si="0"/>
        <v>301.03140000000002</v>
      </c>
      <c r="E44" s="396">
        <f t="shared" si="1"/>
        <v>2473.2997865608968</v>
      </c>
      <c r="F44" s="396">
        <f t="shared" si="2"/>
        <v>2774.3311865608966</v>
      </c>
      <c r="G44" s="371">
        <f t="shared" si="3"/>
        <v>117939.24897313875</v>
      </c>
    </row>
    <row r="45" spans="1:7" x14ac:dyDescent="0.25">
      <c r="A45" s="395">
        <f t="shared" si="4"/>
        <v>46874</v>
      </c>
      <c r="B45" s="379">
        <v>32</v>
      </c>
      <c r="C45" s="371">
        <f t="shared" si="5"/>
        <v>117939.24897313875</v>
      </c>
      <c r="D45" s="396">
        <f t="shared" si="0"/>
        <v>294.84809999999999</v>
      </c>
      <c r="E45" s="396">
        <f t="shared" si="1"/>
        <v>2479.483036027299</v>
      </c>
      <c r="F45" s="396">
        <f t="shared" si="2"/>
        <v>2774.3311360272992</v>
      </c>
      <c r="G45" s="371">
        <f t="shared" si="3"/>
        <v>115459.76593711144</v>
      </c>
    </row>
    <row r="46" spans="1:7" x14ac:dyDescent="0.25">
      <c r="A46" s="395">
        <f t="shared" si="4"/>
        <v>46905</v>
      </c>
      <c r="B46" s="379">
        <v>33</v>
      </c>
      <c r="C46" s="371">
        <f t="shared" si="5"/>
        <v>115459.76593711144</v>
      </c>
      <c r="D46" s="396">
        <f t="shared" ref="D46:D77" si="6">ROUND(C46*$E$10/12,4)</f>
        <v>288.64940000000001</v>
      </c>
      <c r="E46" s="396">
        <f t="shared" ref="E46:E77" si="7">PPMT($E$10/12,B46,$E$7,-$E$8,$E$9,0)</f>
        <v>2485.6817436173674</v>
      </c>
      <c r="F46" s="396">
        <f t="shared" ref="F46:F77" si="8">D46+E46</f>
        <v>2774.3311436173672</v>
      </c>
      <c r="G46" s="371">
        <f t="shared" ref="G46:G77" si="9">C46-E46</f>
        <v>112974.08419349407</v>
      </c>
    </row>
    <row r="47" spans="1:7" x14ac:dyDescent="0.25">
      <c r="A47" s="395">
        <f t="shared" ref="A47:A78" si="10">EDATE(A46,1)</f>
        <v>46935</v>
      </c>
      <c r="B47" s="379">
        <v>34</v>
      </c>
      <c r="C47" s="371">
        <f t="shared" ref="C47:C78" si="11">G46</f>
        <v>112974.08419349407</v>
      </c>
      <c r="D47" s="396">
        <f t="shared" si="6"/>
        <v>282.43520000000001</v>
      </c>
      <c r="E47" s="396">
        <f t="shared" si="7"/>
        <v>2491.8959479764108</v>
      </c>
      <c r="F47" s="396">
        <f t="shared" si="8"/>
        <v>2774.3311479764106</v>
      </c>
      <c r="G47" s="371">
        <f t="shared" si="9"/>
        <v>110482.18824551765</v>
      </c>
    </row>
    <row r="48" spans="1:7" x14ac:dyDescent="0.25">
      <c r="A48" s="395">
        <f t="shared" si="10"/>
        <v>46966</v>
      </c>
      <c r="B48" s="379">
        <v>35</v>
      </c>
      <c r="C48" s="371">
        <f t="shared" si="11"/>
        <v>110482.18824551765</v>
      </c>
      <c r="D48" s="396">
        <f t="shared" si="6"/>
        <v>276.20549999999997</v>
      </c>
      <c r="E48" s="396">
        <f t="shared" si="7"/>
        <v>2498.1256878463519</v>
      </c>
      <c r="F48" s="396">
        <f t="shared" si="8"/>
        <v>2774.3311878463519</v>
      </c>
      <c r="G48" s="371">
        <f t="shared" si="9"/>
        <v>107984.06255767131</v>
      </c>
    </row>
    <row r="49" spans="1:7" x14ac:dyDescent="0.25">
      <c r="A49" s="395">
        <f t="shared" si="10"/>
        <v>46997</v>
      </c>
      <c r="B49" s="379">
        <v>36</v>
      </c>
      <c r="C49" s="371">
        <f t="shared" si="11"/>
        <v>107984.06255767131</v>
      </c>
      <c r="D49" s="396">
        <f t="shared" si="6"/>
        <v>269.96019999999999</v>
      </c>
      <c r="E49" s="396">
        <f t="shared" si="7"/>
        <v>2504.3710020659678</v>
      </c>
      <c r="F49" s="396">
        <f t="shared" si="8"/>
        <v>2774.3312020659678</v>
      </c>
      <c r="G49" s="371">
        <f t="shared" si="9"/>
        <v>105479.69155560534</v>
      </c>
    </row>
    <row r="50" spans="1:7" x14ac:dyDescent="0.25">
      <c r="A50" s="395">
        <f t="shared" si="10"/>
        <v>47027</v>
      </c>
      <c r="B50" s="379">
        <v>37</v>
      </c>
      <c r="C50" s="371">
        <f t="shared" si="11"/>
        <v>105479.69155560534</v>
      </c>
      <c r="D50" s="396">
        <f t="shared" si="6"/>
        <v>263.69920000000002</v>
      </c>
      <c r="E50" s="396">
        <f t="shared" si="7"/>
        <v>2510.6319295711328</v>
      </c>
      <c r="F50" s="396">
        <f t="shared" si="8"/>
        <v>2774.3311295711328</v>
      </c>
      <c r="G50" s="371">
        <f t="shared" si="9"/>
        <v>102969.05962603421</v>
      </c>
    </row>
    <row r="51" spans="1:7" x14ac:dyDescent="0.25">
      <c r="A51" s="395">
        <f t="shared" si="10"/>
        <v>47058</v>
      </c>
      <c r="B51" s="379">
        <v>38</v>
      </c>
      <c r="C51" s="371">
        <f t="shared" si="11"/>
        <v>102969.05962603421</v>
      </c>
      <c r="D51" s="396">
        <f t="shared" si="6"/>
        <v>257.42259999999999</v>
      </c>
      <c r="E51" s="396">
        <f t="shared" si="7"/>
        <v>2516.9085093950603</v>
      </c>
      <c r="F51" s="396">
        <f t="shared" si="8"/>
        <v>2774.3311093950601</v>
      </c>
      <c r="G51" s="371">
        <f t="shared" si="9"/>
        <v>100452.15111663916</v>
      </c>
    </row>
    <row r="52" spans="1:7" x14ac:dyDescent="0.25">
      <c r="A52" s="395">
        <f t="shared" si="10"/>
        <v>47088</v>
      </c>
      <c r="B52" s="379">
        <v>39</v>
      </c>
      <c r="C52" s="371">
        <f t="shared" si="11"/>
        <v>100452.15111663916</v>
      </c>
      <c r="D52" s="396">
        <f t="shared" si="6"/>
        <v>251.13040000000001</v>
      </c>
      <c r="E52" s="396">
        <f t="shared" si="7"/>
        <v>2523.2007806685478</v>
      </c>
      <c r="F52" s="396">
        <f t="shared" si="8"/>
        <v>2774.3311806685479</v>
      </c>
      <c r="G52" s="371">
        <f t="shared" si="9"/>
        <v>97928.950335970614</v>
      </c>
    </row>
    <row r="53" spans="1:7" x14ac:dyDescent="0.25">
      <c r="A53" s="395">
        <f t="shared" si="10"/>
        <v>47119</v>
      </c>
      <c r="B53" s="379">
        <v>40</v>
      </c>
      <c r="C53" s="371">
        <f t="shared" si="11"/>
        <v>97928.950335970614</v>
      </c>
      <c r="D53" s="396">
        <f t="shared" si="6"/>
        <v>244.82239999999999</v>
      </c>
      <c r="E53" s="396">
        <f t="shared" si="7"/>
        <v>2529.5087826202193</v>
      </c>
      <c r="F53" s="396">
        <f t="shared" si="8"/>
        <v>2774.3311826202194</v>
      </c>
      <c r="G53" s="371">
        <f t="shared" si="9"/>
        <v>95399.441553350392</v>
      </c>
    </row>
    <row r="54" spans="1:7" x14ac:dyDescent="0.25">
      <c r="A54" s="395">
        <f t="shared" si="10"/>
        <v>47150</v>
      </c>
      <c r="B54" s="379">
        <v>41</v>
      </c>
      <c r="C54" s="371">
        <f t="shared" si="11"/>
        <v>95399.441553350392</v>
      </c>
      <c r="D54" s="396">
        <f t="shared" si="6"/>
        <v>238.49860000000001</v>
      </c>
      <c r="E54" s="396">
        <f t="shared" si="7"/>
        <v>2535.8325545767698</v>
      </c>
      <c r="F54" s="396">
        <f t="shared" si="8"/>
        <v>2774.3311545767697</v>
      </c>
      <c r="G54" s="371">
        <f t="shared" si="9"/>
        <v>92863.60899877362</v>
      </c>
    </row>
    <row r="55" spans="1:7" x14ac:dyDescent="0.25">
      <c r="A55" s="395">
        <f t="shared" si="10"/>
        <v>47178</v>
      </c>
      <c r="B55" s="379">
        <v>42</v>
      </c>
      <c r="C55" s="371">
        <f t="shared" si="11"/>
        <v>92863.60899877362</v>
      </c>
      <c r="D55" s="396">
        <f t="shared" si="6"/>
        <v>232.15899999999999</v>
      </c>
      <c r="E55" s="396">
        <f t="shared" si="7"/>
        <v>2542.172135963212</v>
      </c>
      <c r="F55" s="396">
        <f t="shared" si="8"/>
        <v>2774.3311359632121</v>
      </c>
      <c r="G55" s="371">
        <f t="shared" si="9"/>
        <v>90321.436862810413</v>
      </c>
    </row>
    <row r="56" spans="1:7" x14ac:dyDescent="0.25">
      <c r="A56" s="395">
        <f t="shared" si="10"/>
        <v>47209</v>
      </c>
      <c r="B56" s="379">
        <v>43</v>
      </c>
      <c r="C56" s="371">
        <f t="shared" si="11"/>
        <v>90321.436862810413</v>
      </c>
      <c r="D56" s="396">
        <f t="shared" si="6"/>
        <v>225.80359999999999</v>
      </c>
      <c r="E56" s="396">
        <f t="shared" si="7"/>
        <v>2548.5275663031198</v>
      </c>
      <c r="F56" s="396">
        <f t="shared" si="8"/>
        <v>2774.33116630312</v>
      </c>
      <c r="G56" s="371">
        <f t="shared" si="9"/>
        <v>87772.909296507292</v>
      </c>
    </row>
    <row r="57" spans="1:7" x14ac:dyDescent="0.25">
      <c r="A57" s="395">
        <f t="shared" si="10"/>
        <v>47239</v>
      </c>
      <c r="B57" s="379">
        <v>44</v>
      </c>
      <c r="C57" s="371">
        <f t="shared" si="11"/>
        <v>87772.909296507292</v>
      </c>
      <c r="D57" s="396">
        <f t="shared" si="6"/>
        <v>219.4323</v>
      </c>
      <c r="E57" s="396">
        <f t="shared" si="7"/>
        <v>2554.8988852188777</v>
      </c>
      <c r="F57" s="396">
        <f t="shared" si="8"/>
        <v>2774.3311852188776</v>
      </c>
      <c r="G57" s="371">
        <f t="shared" si="9"/>
        <v>85218.010411288415</v>
      </c>
    </row>
    <row r="58" spans="1:7" x14ac:dyDescent="0.25">
      <c r="A58" s="395">
        <f t="shared" si="10"/>
        <v>47270</v>
      </c>
      <c r="B58" s="379">
        <v>45</v>
      </c>
      <c r="C58" s="371">
        <f t="shared" si="11"/>
        <v>85218.010411288415</v>
      </c>
      <c r="D58" s="396">
        <f t="shared" si="6"/>
        <v>213.04499999999999</v>
      </c>
      <c r="E58" s="396">
        <f t="shared" si="7"/>
        <v>2561.2861324319251</v>
      </c>
      <c r="F58" s="396">
        <f t="shared" si="8"/>
        <v>2774.3311324319252</v>
      </c>
      <c r="G58" s="371">
        <f t="shared" si="9"/>
        <v>82656.724278856491</v>
      </c>
    </row>
    <row r="59" spans="1:7" x14ac:dyDescent="0.25">
      <c r="A59" s="395">
        <f t="shared" si="10"/>
        <v>47300</v>
      </c>
      <c r="B59" s="379">
        <v>46</v>
      </c>
      <c r="C59" s="371">
        <f t="shared" si="11"/>
        <v>82656.724278856491</v>
      </c>
      <c r="D59" s="396">
        <f t="shared" si="6"/>
        <v>206.64179999999999</v>
      </c>
      <c r="E59" s="396">
        <f t="shared" si="7"/>
        <v>2567.6893477630047</v>
      </c>
      <c r="F59" s="396">
        <f t="shared" si="8"/>
        <v>2774.3311477630045</v>
      </c>
      <c r="G59" s="371">
        <f t="shared" si="9"/>
        <v>80089.034931093483</v>
      </c>
    </row>
    <row r="60" spans="1:7" x14ac:dyDescent="0.25">
      <c r="A60" s="395">
        <f t="shared" si="10"/>
        <v>47331</v>
      </c>
      <c r="B60" s="379">
        <v>47</v>
      </c>
      <c r="C60" s="371">
        <f t="shared" si="11"/>
        <v>80089.034931093483</v>
      </c>
      <c r="D60" s="396">
        <f t="shared" si="6"/>
        <v>200.2226</v>
      </c>
      <c r="E60" s="396">
        <f t="shared" si="7"/>
        <v>2574.1085711324122</v>
      </c>
      <c r="F60" s="396">
        <f t="shared" si="8"/>
        <v>2774.3311711324122</v>
      </c>
      <c r="G60" s="371">
        <f t="shared" si="9"/>
        <v>77514.926359961071</v>
      </c>
    </row>
    <row r="61" spans="1:7" x14ac:dyDescent="0.25">
      <c r="A61" s="395">
        <f t="shared" si="10"/>
        <v>47362</v>
      </c>
      <c r="B61" s="379">
        <v>48</v>
      </c>
      <c r="C61" s="371">
        <f t="shared" si="11"/>
        <v>77514.926359961071</v>
      </c>
      <c r="D61" s="396">
        <f t="shared" si="6"/>
        <v>193.78729999999999</v>
      </c>
      <c r="E61" s="396">
        <f t="shared" si="7"/>
        <v>2580.5438425602433</v>
      </c>
      <c r="F61" s="396">
        <f t="shared" si="8"/>
        <v>2774.3311425602433</v>
      </c>
      <c r="G61" s="371">
        <f t="shared" si="9"/>
        <v>74934.382517400823</v>
      </c>
    </row>
    <row r="62" spans="1:7" x14ac:dyDescent="0.25">
      <c r="A62" s="395">
        <f t="shared" si="10"/>
        <v>47392</v>
      </c>
      <c r="B62" s="379">
        <v>49</v>
      </c>
      <c r="C62" s="371">
        <f t="shared" si="11"/>
        <v>74934.382517400823</v>
      </c>
      <c r="D62" s="396">
        <f t="shared" si="6"/>
        <v>187.33600000000001</v>
      </c>
      <c r="E62" s="396">
        <f t="shared" si="7"/>
        <v>2586.995202166644</v>
      </c>
      <c r="F62" s="396">
        <f t="shared" si="8"/>
        <v>2774.3312021666443</v>
      </c>
      <c r="G62" s="371">
        <f t="shared" si="9"/>
        <v>72347.387315234184</v>
      </c>
    </row>
    <row r="63" spans="1:7" x14ac:dyDescent="0.25">
      <c r="A63" s="395">
        <f t="shared" si="10"/>
        <v>47423</v>
      </c>
      <c r="B63" s="379">
        <v>50</v>
      </c>
      <c r="C63" s="371">
        <f t="shared" si="11"/>
        <v>72347.387315234184</v>
      </c>
      <c r="D63" s="396">
        <f t="shared" si="6"/>
        <v>180.86850000000001</v>
      </c>
      <c r="E63" s="396">
        <f t="shared" si="7"/>
        <v>2593.4626901720608</v>
      </c>
      <c r="F63" s="396">
        <f t="shared" si="8"/>
        <v>2774.3311901720608</v>
      </c>
      <c r="G63" s="371">
        <f t="shared" si="9"/>
        <v>69753.924625062122</v>
      </c>
    </row>
    <row r="64" spans="1:7" x14ac:dyDescent="0.25">
      <c r="A64" s="395">
        <f t="shared" si="10"/>
        <v>47453</v>
      </c>
      <c r="B64" s="379">
        <v>51</v>
      </c>
      <c r="C64" s="371">
        <f t="shared" si="11"/>
        <v>69753.924625062122</v>
      </c>
      <c r="D64" s="396">
        <f t="shared" si="6"/>
        <v>174.38480000000001</v>
      </c>
      <c r="E64" s="396">
        <f t="shared" si="7"/>
        <v>2599.9463468974905</v>
      </c>
      <c r="F64" s="396">
        <f t="shared" si="8"/>
        <v>2774.3311468974903</v>
      </c>
      <c r="G64" s="371">
        <f t="shared" si="9"/>
        <v>67153.978278164635</v>
      </c>
    </row>
    <row r="65" spans="1:7" x14ac:dyDescent="0.25">
      <c r="A65" s="395">
        <f t="shared" si="10"/>
        <v>47484</v>
      </c>
      <c r="B65" s="379">
        <v>52</v>
      </c>
      <c r="C65" s="371">
        <f t="shared" si="11"/>
        <v>67153.978278164635</v>
      </c>
      <c r="D65" s="396">
        <f t="shared" si="6"/>
        <v>167.88489999999999</v>
      </c>
      <c r="E65" s="396">
        <f t="shared" si="7"/>
        <v>2606.4462127647344</v>
      </c>
      <c r="F65" s="396">
        <f t="shared" si="8"/>
        <v>2774.3311127647344</v>
      </c>
      <c r="G65" s="371">
        <f t="shared" si="9"/>
        <v>64547.532065399901</v>
      </c>
    </row>
    <row r="66" spans="1:7" x14ac:dyDescent="0.25">
      <c r="A66" s="395">
        <f t="shared" si="10"/>
        <v>47515</v>
      </c>
      <c r="B66" s="379">
        <v>53</v>
      </c>
      <c r="C66" s="371">
        <f t="shared" si="11"/>
        <v>64547.532065399901</v>
      </c>
      <c r="D66" s="396">
        <f t="shared" si="6"/>
        <v>161.36879999999999</v>
      </c>
      <c r="E66" s="396">
        <f t="shared" si="7"/>
        <v>2612.9623282966463</v>
      </c>
      <c r="F66" s="396">
        <f t="shared" si="8"/>
        <v>2774.3311282966465</v>
      </c>
      <c r="G66" s="371">
        <f t="shared" si="9"/>
        <v>61934.569737103251</v>
      </c>
    </row>
    <row r="67" spans="1:7" x14ac:dyDescent="0.25">
      <c r="A67" s="395">
        <f t="shared" si="10"/>
        <v>47543</v>
      </c>
      <c r="B67" s="379">
        <v>54</v>
      </c>
      <c r="C67" s="371">
        <f t="shared" si="11"/>
        <v>61934.569737103251</v>
      </c>
      <c r="D67" s="396">
        <f t="shared" si="6"/>
        <v>154.8364</v>
      </c>
      <c r="E67" s="396">
        <f t="shared" si="7"/>
        <v>2619.4947341173875</v>
      </c>
      <c r="F67" s="396">
        <f t="shared" si="8"/>
        <v>2774.3311341173876</v>
      </c>
      <c r="G67" s="371">
        <f t="shared" si="9"/>
        <v>59315.075002985861</v>
      </c>
    </row>
    <row r="68" spans="1:7" x14ac:dyDescent="0.25">
      <c r="A68" s="395">
        <f t="shared" si="10"/>
        <v>47574</v>
      </c>
      <c r="B68" s="379">
        <v>55</v>
      </c>
      <c r="C68" s="371">
        <f t="shared" si="11"/>
        <v>59315.075002985861</v>
      </c>
      <c r="D68" s="396">
        <f t="shared" si="6"/>
        <v>148.2877</v>
      </c>
      <c r="E68" s="396">
        <f t="shared" si="7"/>
        <v>2626.0434709526812</v>
      </c>
      <c r="F68" s="396">
        <f t="shared" si="8"/>
        <v>2774.3311709526811</v>
      </c>
      <c r="G68" s="371">
        <f t="shared" si="9"/>
        <v>56689.031532033179</v>
      </c>
    </row>
    <row r="69" spans="1:7" x14ac:dyDescent="0.25">
      <c r="A69" s="395">
        <f t="shared" si="10"/>
        <v>47604</v>
      </c>
      <c r="B69" s="379">
        <v>56</v>
      </c>
      <c r="C69" s="371">
        <f t="shared" si="11"/>
        <v>56689.031532033179</v>
      </c>
      <c r="D69" s="396">
        <f t="shared" si="6"/>
        <v>141.7226</v>
      </c>
      <c r="E69" s="396">
        <f t="shared" si="7"/>
        <v>2632.6085796300631</v>
      </c>
      <c r="F69" s="396">
        <f t="shared" si="8"/>
        <v>2774.3311796300632</v>
      </c>
      <c r="G69" s="371">
        <f t="shared" si="9"/>
        <v>54056.422952403118</v>
      </c>
    </row>
    <row r="70" spans="1:7" x14ac:dyDescent="0.25">
      <c r="A70" s="395">
        <f t="shared" si="10"/>
        <v>47635</v>
      </c>
      <c r="B70" s="379">
        <v>57</v>
      </c>
      <c r="C70" s="371">
        <f t="shared" si="11"/>
        <v>54056.422952403118</v>
      </c>
      <c r="D70" s="396">
        <f t="shared" si="6"/>
        <v>135.14109999999999</v>
      </c>
      <c r="E70" s="396">
        <f t="shared" si="7"/>
        <v>2639.190101079138</v>
      </c>
      <c r="F70" s="396">
        <f t="shared" si="8"/>
        <v>2774.3312010791378</v>
      </c>
      <c r="G70" s="371">
        <f t="shared" si="9"/>
        <v>51417.232851323977</v>
      </c>
    </row>
    <row r="71" spans="1:7" x14ac:dyDescent="0.25">
      <c r="A71" s="395">
        <f t="shared" si="10"/>
        <v>47665</v>
      </c>
      <c r="B71" s="379">
        <v>58</v>
      </c>
      <c r="C71" s="371">
        <f t="shared" si="11"/>
        <v>51417.232851323977</v>
      </c>
      <c r="D71" s="396">
        <f t="shared" si="6"/>
        <v>128.54310000000001</v>
      </c>
      <c r="E71" s="396">
        <f t="shared" si="7"/>
        <v>2645.7880763318362</v>
      </c>
      <c r="F71" s="396">
        <f t="shared" si="8"/>
        <v>2774.3311763318361</v>
      </c>
      <c r="G71" s="371">
        <f t="shared" si="9"/>
        <v>48771.444774992138</v>
      </c>
    </row>
    <row r="72" spans="1:7" x14ac:dyDescent="0.25">
      <c r="A72" s="395">
        <f t="shared" si="10"/>
        <v>47696</v>
      </c>
      <c r="B72" s="379">
        <v>59</v>
      </c>
      <c r="C72" s="371">
        <f t="shared" si="11"/>
        <v>48771.444774992138</v>
      </c>
      <c r="D72" s="396">
        <f t="shared" si="6"/>
        <v>121.9286</v>
      </c>
      <c r="E72" s="396">
        <f t="shared" si="7"/>
        <v>2652.4025465226655</v>
      </c>
      <c r="F72" s="396">
        <f t="shared" si="8"/>
        <v>2774.3311465226657</v>
      </c>
      <c r="G72" s="371">
        <f t="shared" si="9"/>
        <v>46119.042228469472</v>
      </c>
    </row>
    <row r="73" spans="1:7" x14ac:dyDescent="0.25">
      <c r="A73" s="395">
        <f t="shared" si="10"/>
        <v>47727</v>
      </c>
      <c r="B73" s="379">
        <v>60</v>
      </c>
      <c r="C73" s="371">
        <f t="shared" si="11"/>
        <v>46119.042228469472</v>
      </c>
      <c r="D73" s="396">
        <f t="shared" si="6"/>
        <v>115.2976</v>
      </c>
      <c r="E73" s="396">
        <f t="shared" si="7"/>
        <v>2659.0335528889723</v>
      </c>
      <c r="F73" s="396">
        <f t="shared" si="8"/>
        <v>2774.3311528889722</v>
      </c>
      <c r="G73" s="371">
        <f t="shared" si="9"/>
        <v>43460.008675580502</v>
      </c>
    </row>
    <row r="74" spans="1:7" x14ac:dyDescent="0.25">
      <c r="A74" s="395">
        <f t="shared" si="10"/>
        <v>47757</v>
      </c>
      <c r="B74" s="379">
        <v>61</v>
      </c>
      <c r="C74" s="371">
        <f t="shared" si="11"/>
        <v>43460.008675580502</v>
      </c>
      <c r="D74" s="396">
        <f t="shared" si="6"/>
        <v>108.65</v>
      </c>
      <c r="E74" s="396">
        <f t="shared" si="7"/>
        <v>2665.6811367711948</v>
      </c>
      <c r="F74" s="396">
        <f t="shared" si="8"/>
        <v>2774.3311367711949</v>
      </c>
      <c r="G74" s="371">
        <f t="shared" si="9"/>
        <v>40794.32753880931</v>
      </c>
    </row>
    <row r="75" spans="1:7" x14ac:dyDescent="0.25">
      <c r="A75" s="395">
        <f t="shared" si="10"/>
        <v>47788</v>
      </c>
      <c r="B75" s="379">
        <v>62</v>
      </c>
      <c r="C75" s="371">
        <f t="shared" si="11"/>
        <v>40794.32753880931</v>
      </c>
      <c r="D75" s="396">
        <f t="shared" si="6"/>
        <v>101.9858</v>
      </c>
      <c r="E75" s="396">
        <f t="shared" si="7"/>
        <v>2672.3453396131226</v>
      </c>
      <c r="F75" s="396">
        <f t="shared" si="8"/>
        <v>2774.3311396131226</v>
      </c>
      <c r="G75" s="371">
        <f t="shared" si="9"/>
        <v>38121.982199196187</v>
      </c>
    </row>
    <row r="76" spans="1:7" x14ac:dyDescent="0.25">
      <c r="A76" s="395">
        <f t="shared" si="10"/>
        <v>47818</v>
      </c>
      <c r="B76" s="379">
        <v>63</v>
      </c>
      <c r="C76" s="371">
        <f t="shared" si="11"/>
        <v>38121.982199196187</v>
      </c>
      <c r="D76" s="396">
        <f t="shared" si="6"/>
        <v>95.305000000000007</v>
      </c>
      <c r="E76" s="396">
        <f t="shared" si="7"/>
        <v>2679.0262029621558</v>
      </c>
      <c r="F76" s="396">
        <f t="shared" si="8"/>
        <v>2774.3312029621557</v>
      </c>
      <c r="G76" s="371">
        <f t="shared" si="9"/>
        <v>35442.955996234028</v>
      </c>
    </row>
    <row r="77" spans="1:7" x14ac:dyDescent="0.25">
      <c r="A77" s="395">
        <f t="shared" si="10"/>
        <v>47849</v>
      </c>
      <c r="B77" s="379">
        <v>64</v>
      </c>
      <c r="C77" s="371">
        <f t="shared" si="11"/>
        <v>35442.955996234028</v>
      </c>
      <c r="D77" s="396">
        <f t="shared" si="6"/>
        <v>88.607399999999998</v>
      </c>
      <c r="E77" s="396">
        <f t="shared" si="7"/>
        <v>2685.723768469561</v>
      </c>
      <c r="F77" s="396">
        <f t="shared" si="8"/>
        <v>2774.3311684695609</v>
      </c>
      <c r="G77" s="371">
        <f t="shared" si="9"/>
        <v>32757.232227764467</v>
      </c>
    </row>
    <row r="78" spans="1:7" x14ac:dyDescent="0.25">
      <c r="A78" s="395">
        <f t="shared" si="10"/>
        <v>47880</v>
      </c>
      <c r="B78" s="379">
        <v>65</v>
      </c>
      <c r="C78" s="371">
        <f t="shared" si="11"/>
        <v>32757.232227764467</v>
      </c>
      <c r="D78" s="396">
        <f t="shared" ref="D78:D89" si="12">ROUND(C78*$E$10/12,4)</f>
        <v>81.893100000000004</v>
      </c>
      <c r="E78" s="396">
        <f t="shared" ref="E78:E89" si="13">PPMT($E$10/12,B78,$E$7,-$E$8,$E$9,0)</f>
        <v>2692.4380778907353</v>
      </c>
      <c r="F78" s="396">
        <f t="shared" ref="F78:F89" si="14">D78+E78</f>
        <v>2774.3311778907355</v>
      </c>
      <c r="G78" s="371">
        <f t="shared" ref="G78:G89" si="15">C78-E78</f>
        <v>30064.794149873731</v>
      </c>
    </row>
    <row r="79" spans="1:7" x14ac:dyDescent="0.25">
      <c r="A79" s="395">
        <f t="shared" ref="A79:A89" si="16">EDATE(A78,1)</f>
        <v>47908</v>
      </c>
      <c r="B79" s="379">
        <v>66</v>
      </c>
      <c r="C79" s="371">
        <f t="shared" ref="C79:C89" si="17">G78</f>
        <v>30064.794149873731</v>
      </c>
      <c r="D79" s="396">
        <f t="shared" si="12"/>
        <v>75.162000000000006</v>
      </c>
      <c r="E79" s="396">
        <f t="shared" si="13"/>
        <v>2699.1691730854614</v>
      </c>
      <c r="F79" s="396">
        <f t="shared" si="14"/>
        <v>2774.3311730854612</v>
      </c>
      <c r="G79" s="371">
        <f t="shared" si="15"/>
        <v>27365.624976788269</v>
      </c>
    </row>
    <row r="80" spans="1:7" x14ac:dyDescent="0.25">
      <c r="A80" s="395">
        <f t="shared" si="16"/>
        <v>47939</v>
      </c>
      <c r="B80" s="379">
        <v>67</v>
      </c>
      <c r="C80" s="371">
        <f t="shared" si="17"/>
        <v>27365.624976788269</v>
      </c>
      <c r="D80" s="396">
        <f t="shared" si="12"/>
        <v>68.414100000000005</v>
      </c>
      <c r="E80" s="396">
        <f t="shared" si="13"/>
        <v>2705.9170960181755</v>
      </c>
      <c r="F80" s="396">
        <f t="shared" si="14"/>
        <v>2774.3311960181754</v>
      </c>
      <c r="G80" s="371">
        <f t="shared" si="15"/>
        <v>24659.707880770093</v>
      </c>
    </row>
    <row r="81" spans="1:7" x14ac:dyDescent="0.25">
      <c r="A81" s="395">
        <f t="shared" si="16"/>
        <v>47969</v>
      </c>
      <c r="B81" s="379">
        <v>68</v>
      </c>
      <c r="C81" s="371">
        <f t="shared" si="17"/>
        <v>24659.707880770093</v>
      </c>
      <c r="D81" s="396">
        <f t="shared" si="12"/>
        <v>61.649299999999997</v>
      </c>
      <c r="E81" s="396">
        <f t="shared" si="13"/>
        <v>2712.6818887582208</v>
      </c>
      <c r="F81" s="396">
        <f t="shared" si="14"/>
        <v>2774.3311887582208</v>
      </c>
      <c r="G81" s="371">
        <f t="shared" si="15"/>
        <v>21947.025992011873</v>
      </c>
    </row>
    <row r="82" spans="1:7" x14ac:dyDescent="0.25">
      <c r="A82" s="395">
        <f t="shared" si="16"/>
        <v>48000</v>
      </c>
      <c r="B82" s="379">
        <v>69</v>
      </c>
      <c r="C82" s="371">
        <f t="shared" si="17"/>
        <v>21947.025992011873</v>
      </c>
      <c r="D82" s="396">
        <f t="shared" si="12"/>
        <v>54.867600000000003</v>
      </c>
      <c r="E82" s="396">
        <f t="shared" si="13"/>
        <v>2719.4635934801163</v>
      </c>
      <c r="F82" s="396">
        <f t="shared" si="14"/>
        <v>2774.3311934801163</v>
      </c>
      <c r="G82" s="371">
        <f t="shared" si="15"/>
        <v>19227.562398531758</v>
      </c>
    </row>
    <row r="83" spans="1:7" x14ac:dyDescent="0.25">
      <c r="A83" s="395">
        <f t="shared" si="16"/>
        <v>48030</v>
      </c>
      <c r="B83" s="379">
        <v>70</v>
      </c>
      <c r="C83" s="371">
        <f t="shared" si="17"/>
        <v>19227.562398531758</v>
      </c>
      <c r="D83" s="396">
        <f t="shared" si="12"/>
        <v>48.068899999999999</v>
      </c>
      <c r="E83" s="396">
        <f t="shared" si="13"/>
        <v>2726.2622524638168</v>
      </c>
      <c r="F83" s="396">
        <f t="shared" si="14"/>
        <v>2774.331152463817</v>
      </c>
      <c r="G83" s="371">
        <f t="shared" si="15"/>
        <v>16501.300146067941</v>
      </c>
    </row>
    <row r="84" spans="1:7" x14ac:dyDescent="0.25">
      <c r="A84" s="395">
        <f t="shared" si="16"/>
        <v>48061</v>
      </c>
      <c r="B84" s="379">
        <v>71</v>
      </c>
      <c r="C84" s="371">
        <f t="shared" si="17"/>
        <v>16501.300146067941</v>
      </c>
      <c r="D84" s="396">
        <f t="shared" si="12"/>
        <v>41.253300000000003</v>
      </c>
      <c r="E84" s="396">
        <f t="shared" si="13"/>
        <v>2733.077908094976</v>
      </c>
      <c r="F84" s="396">
        <f t="shared" si="14"/>
        <v>2774.3312080949759</v>
      </c>
      <c r="G84" s="371">
        <f t="shared" si="15"/>
        <v>13768.222237972965</v>
      </c>
    </row>
    <row r="85" spans="1:7" x14ac:dyDescent="0.25">
      <c r="A85" s="395">
        <f t="shared" si="16"/>
        <v>48092</v>
      </c>
      <c r="B85" s="379">
        <v>72</v>
      </c>
      <c r="C85" s="371">
        <f t="shared" si="17"/>
        <v>13768.222237972965</v>
      </c>
      <c r="D85" s="396">
        <f t="shared" si="12"/>
        <v>34.4206</v>
      </c>
      <c r="E85" s="396">
        <f t="shared" si="13"/>
        <v>2739.9106028652131</v>
      </c>
      <c r="F85" s="396">
        <f t="shared" si="14"/>
        <v>2774.3312028652131</v>
      </c>
      <c r="G85" s="371">
        <f t="shared" si="15"/>
        <v>11028.311635107751</v>
      </c>
    </row>
    <row r="86" spans="1:7" x14ac:dyDescent="0.25">
      <c r="A86" s="395">
        <f t="shared" si="16"/>
        <v>48122</v>
      </c>
      <c r="B86" s="379">
        <v>73</v>
      </c>
      <c r="C86" s="371">
        <f t="shared" si="17"/>
        <v>11028.311635107751</v>
      </c>
      <c r="D86" s="396">
        <f t="shared" si="12"/>
        <v>27.570799999999998</v>
      </c>
      <c r="E86" s="396">
        <f t="shared" si="13"/>
        <v>2746.7603793723765</v>
      </c>
      <c r="F86" s="396">
        <f t="shared" si="14"/>
        <v>2774.3311793723765</v>
      </c>
      <c r="G86" s="371">
        <f t="shared" si="15"/>
        <v>8281.5512557353759</v>
      </c>
    </row>
    <row r="87" spans="1:7" x14ac:dyDescent="0.25">
      <c r="A87" s="395">
        <f t="shared" si="16"/>
        <v>48153</v>
      </c>
      <c r="B87" s="379">
        <v>74</v>
      </c>
      <c r="C87" s="371">
        <f t="shared" si="17"/>
        <v>8281.5512557353759</v>
      </c>
      <c r="D87" s="396">
        <f t="shared" si="12"/>
        <v>20.703900000000001</v>
      </c>
      <c r="E87" s="396">
        <f t="shared" si="13"/>
        <v>2753.6272803208076</v>
      </c>
      <c r="F87" s="396">
        <f t="shared" si="14"/>
        <v>2774.3311803208076</v>
      </c>
      <c r="G87" s="371">
        <f t="shared" si="15"/>
        <v>5527.9239754145683</v>
      </c>
    </row>
    <row r="88" spans="1:7" x14ac:dyDescent="0.25">
      <c r="A88" s="395">
        <f t="shared" si="16"/>
        <v>48183</v>
      </c>
      <c r="B88" s="379">
        <v>75</v>
      </c>
      <c r="C88" s="371">
        <f t="shared" si="17"/>
        <v>5527.9239754145683</v>
      </c>
      <c r="D88" s="396">
        <f t="shared" si="12"/>
        <v>13.819800000000001</v>
      </c>
      <c r="E88" s="396">
        <f t="shared" si="13"/>
        <v>2760.5113485216093</v>
      </c>
      <c r="F88" s="396">
        <f t="shared" si="14"/>
        <v>2774.3311485216095</v>
      </c>
      <c r="G88" s="371">
        <f t="shared" si="15"/>
        <v>2767.412626892959</v>
      </c>
    </row>
    <row r="89" spans="1:7" x14ac:dyDescent="0.25">
      <c r="A89" s="395">
        <f t="shared" si="16"/>
        <v>48214</v>
      </c>
      <c r="B89" s="379">
        <v>76</v>
      </c>
      <c r="C89" s="371">
        <f t="shared" si="17"/>
        <v>2767.412626892959</v>
      </c>
      <c r="D89" s="396">
        <f t="shared" si="12"/>
        <v>6.9184999999999999</v>
      </c>
      <c r="E89" s="396">
        <f t="shared" si="13"/>
        <v>2767.412626892914</v>
      </c>
      <c r="F89" s="396">
        <f t="shared" si="14"/>
        <v>2774.3311268929142</v>
      </c>
      <c r="G89" s="371">
        <f t="shared" si="15"/>
        <v>4.5019987737759948E-11</v>
      </c>
    </row>
    <row r="90" spans="1:7" x14ac:dyDescent="0.25">
      <c r="A90" s="395"/>
      <c r="B90" s="379"/>
      <c r="C90" s="371"/>
      <c r="D90" s="396"/>
      <c r="E90" s="396"/>
      <c r="F90" s="396"/>
      <c r="G90" s="371"/>
    </row>
    <row r="91" spans="1:7" x14ac:dyDescent="0.25">
      <c r="A91" s="395"/>
      <c r="B91" s="379"/>
      <c r="C91" s="371"/>
      <c r="D91" s="396"/>
      <c r="E91" s="396"/>
      <c r="F91" s="396"/>
      <c r="G91" s="371"/>
    </row>
    <row r="92" spans="1:7" x14ac:dyDescent="0.25">
      <c r="A92" s="395"/>
      <c r="B92" s="379"/>
      <c r="C92" s="371"/>
      <c r="D92" s="396"/>
      <c r="E92" s="396"/>
      <c r="F92" s="396"/>
      <c r="G92" s="371"/>
    </row>
    <row r="93" spans="1:7" x14ac:dyDescent="0.25">
      <c r="A93" s="395"/>
      <c r="B93" s="379"/>
      <c r="C93" s="371"/>
      <c r="D93" s="396"/>
      <c r="E93" s="396"/>
      <c r="F93" s="396"/>
      <c r="G93" s="371"/>
    </row>
    <row r="94" spans="1:7" x14ac:dyDescent="0.25">
      <c r="A94" s="395"/>
      <c r="B94" s="379"/>
      <c r="C94" s="371"/>
      <c r="D94" s="396"/>
      <c r="E94" s="396"/>
      <c r="F94" s="396"/>
      <c r="G94" s="371"/>
    </row>
    <row r="95" spans="1:7" x14ac:dyDescent="0.25">
      <c r="A95" s="395"/>
      <c r="B95" s="379"/>
      <c r="C95" s="371"/>
      <c r="D95" s="396"/>
      <c r="E95" s="396"/>
      <c r="F95" s="396"/>
      <c r="G95" s="371"/>
    </row>
    <row r="96" spans="1:7" x14ac:dyDescent="0.25">
      <c r="A96" s="395"/>
      <c r="B96" s="379"/>
      <c r="C96" s="371"/>
      <c r="D96" s="396"/>
      <c r="E96" s="396"/>
      <c r="F96" s="396"/>
      <c r="G96" s="371"/>
    </row>
    <row r="97" spans="1:7" x14ac:dyDescent="0.25">
      <c r="A97" s="395"/>
      <c r="B97" s="379"/>
      <c r="C97" s="371"/>
      <c r="D97" s="396"/>
      <c r="E97" s="396"/>
      <c r="F97" s="396"/>
      <c r="G97" s="371"/>
    </row>
    <row r="98" spans="1:7" x14ac:dyDescent="0.25">
      <c r="A98" s="395"/>
      <c r="B98" s="379"/>
      <c r="C98" s="371"/>
      <c r="D98" s="396"/>
      <c r="E98" s="396"/>
      <c r="F98" s="396"/>
      <c r="G98" s="371"/>
    </row>
    <row r="99" spans="1:7" x14ac:dyDescent="0.25">
      <c r="A99" s="395"/>
      <c r="B99" s="379"/>
      <c r="C99" s="371"/>
      <c r="D99" s="396"/>
      <c r="E99" s="396"/>
      <c r="F99" s="396"/>
      <c r="G99" s="371"/>
    </row>
    <row r="100" spans="1:7" x14ac:dyDescent="0.25">
      <c r="A100" s="395"/>
      <c r="B100" s="379"/>
      <c r="C100" s="371"/>
      <c r="D100" s="396"/>
      <c r="E100" s="396"/>
      <c r="F100" s="396"/>
      <c r="G100" s="371"/>
    </row>
    <row r="101" spans="1:7" x14ac:dyDescent="0.25">
      <c r="A101" s="395"/>
      <c r="B101" s="379"/>
      <c r="C101" s="371"/>
      <c r="D101" s="396"/>
      <c r="E101" s="396"/>
      <c r="F101" s="396"/>
      <c r="G101" s="371"/>
    </row>
    <row r="102" spans="1:7" x14ac:dyDescent="0.25">
      <c r="A102" s="395"/>
      <c r="B102" s="379"/>
      <c r="C102" s="371"/>
      <c r="D102" s="396"/>
      <c r="E102" s="396"/>
      <c r="F102" s="396"/>
      <c r="G102" s="371"/>
    </row>
    <row r="103" spans="1:7" x14ac:dyDescent="0.25">
      <c r="A103" s="395"/>
      <c r="B103" s="379"/>
      <c r="C103" s="371"/>
      <c r="D103" s="396"/>
      <c r="E103" s="396"/>
      <c r="F103" s="396"/>
      <c r="G103" s="371"/>
    </row>
    <row r="104" spans="1:7" x14ac:dyDescent="0.25">
      <c r="A104" s="395"/>
      <c r="B104" s="379"/>
      <c r="C104" s="371"/>
      <c r="D104" s="396"/>
      <c r="E104" s="396"/>
      <c r="F104" s="396"/>
      <c r="G104" s="371"/>
    </row>
    <row r="105" spans="1:7" x14ac:dyDescent="0.25">
      <c r="A105" s="395"/>
      <c r="B105" s="379"/>
      <c r="C105" s="371"/>
      <c r="D105" s="396"/>
      <c r="E105" s="396"/>
      <c r="F105" s="396"/>
      <c r="G105" s="371"/>
    </row>
    <row r="106" spans="1:7" x14ac:dyDescent="0.25">
      <c r="A106" s="395"/>
      <c r="B106" s="379"/>
      <c r="C106" s="371"/>
      <c r="D106" s="396"/>
      <c r="E106" s="396"/>
      <c r="F106" s="396"/>
      <c r="G106" s="371"/>
    </row>
    <row r="107" spans="1:7" x14ac:dyDescent="0.25">
      <c r="A107" s="395"/>
      <c r="B107" s="379"/>
      <c r="C107" s="371"/>
      <c r="D107" s="396"/>
      <c r="E107" s="396"/>
      <c r="F107" s="396"/>
      <c r="G107" s="371"/>
    </row>
    <row r="108" spans="1:7" x14ac:dyDescent="0.25">
      <c r="A108" s="395"/>
      <c r="B108" s="379"/>
      <c r="C108" s="371"/>
      <c r="D108" s="396"/>
      <c r="E108" s="396"/>
      <c r="F108" s="396"/>
      <c r="G108" s="371"/>
    </row>
    <row r="109" spans="1:7" x14ac:dyDescent="0.25">
      <c r="A109" s="395"/>
      <c r="B109" s="379"/>
      <c r="C109" s="371"/>
      <c r="D109" s="396"/>
      <c r="E109" s="396"/>
      <c r="F109" s="396"/>
      <c r="G109" s="371"/>
    </row>
    <row r="110" spans="1:7" x14ac:dyDescent="0.25">
      <c r="A110" s="395"/>
      <c r="B110" s="379"/>
      <c r="C110" s="371"/>
      <c r="D110" s="396"/>
      <c r="E110" s="396"/>
      <c r="F110" s="396"/>
      <c r="G110" s="371"/>
    </row>
    <row r="111" spans="1:7" x14ac:dyDescent="0.25">
      <c r="A111" s="395"/>
      <c r="B111" s="379"/>
      <c r="C111" s="371"/>
      <c r="D111" s="396"/>
      <c r="E111" s="396"/>
      <c r="F111" s="396"/>
      <c r="G111" s="371"/>
    </row>
    <row r="112" spans="1:7" x14ac:dyDescent="0.25">
      <c r="A112" s="395"/>
      <c r="B112" s="379"/>
      <c r="C112" s="371"/>
      <c r="D112" s="396"/>
      <c r="E112" s="396"/>
      <c r="F112" s="396"/>
      <c r="G112" s="371"/>
    </row>
    <row r="113" spans="1:7" x14ac:dyDescent="0.25">
      <c r="A113" s="395"/>
      <c r="B113" s="379"/>
      <c r="C113" s="371"/>
      <c r="D113" s="396"/>
      <c r="E113" s="396"/>
      <c r="F113" s="396"/>
      <c r="G113" s="371"/>
    </row>
    <row r="114" spans="1:7" x14ac:dyDescent="0.25">
      <c r="A114" s="395"/>
      <c r="B114" s="379"/>
      <c r="C114" s="371"/>
      <c r="D114" s="396"/>
      <c r="E114" s="396"/>
      <c r="F114" s="396"/>
      <c r="G114" s="371"/>
    </row>
    <row r="115" spans="1:7" x14ac:dyDescent="0.25">
      <c r="A115" s="395"/>
      <c r="B115" s="379"/>
      <c r="C115" s="371"/>
      <c r="D115" s="396"/>
      <c r="E115" s="396"/>
      <c r="F115" s="396"/>
      <c r="G115" s="371"/>
    </row>
    <row r="116" spans="1:7" x14ac:dyDescent="0.25">
      <c r="A116" s="395"/>
      <c r="B116" s="379"/>
      <c r="C116" s="371"/>
      <c r="D116" s="396"/>
      <c r="E116" s="396"/>
      <c r="F116" s="396"/>
      <c r="G116" s="371"/>
    </row>
    <row r="117" spans="1:7" x14ac:dyDescent="0.25">
      <c r="A117" s="395"/>
      <c r="B117" s="379"/>
      <c r="C117" s="371"/>
      <c r="D117" s="396"/>
      <c r="E117" s="396"/>
      <c r="F117" s="396"/>
      <c r="G117" s="371"/>
    </row>
    <row r="118" spans="1:7" x14ac:dyDescent="0.25">
      <c r="A118" s="395"/>
      <c r="B118" s="379"/>
      <c r="C118" s="371"/>
      <c r="D118" s="396"/>
      <c r="E118" s="396"/>
      <c r="F118" s="396"/>
      <c r="G118" s="371"/>
    </row>
    <row r="119" spans="1:7" x14ac:dyDescent="0.25">
      <c r="A119" s="395"/>
      <c r="B119" s="379"/>
      <c r="C119" s="371"/>
      <c r="D119" s="396"/>
      <c r="E119" s="396"/>
      <c r="F119" s="396"/>
      <c r="G119" s="371"/>
    </row>
    <row r="120" spans="1:7" x14ac:dyDescent="0.25">
      <c r="A120" s="395"/>
      <c r="B120" s="379"/>
      <c r="C120" s="371"/>
      <c r="D120" s="396"/>
      <c r="E120" s="396"/>
      <c r="F120" s="396"/>
      <c r="G120" s="371"/>
    </row>
    <row r="121" spans="1:7" x14ac:dyDescent="0.25">
      <c r="A121" s="395"/>
      <c r="B121" s="379"/>
      <c r="C121" s="371"/>
      <c r="D121" s="396"/>
      <c r="E121" s="396"/>
      <c r="F121" s="396"/>
      <c r="G121" s="371"/>
    </row>
    <row r="122" spans="1:7" x14ac:dyDescent="0.25">
      <c r="A122" s="395"/>
      <c r="B122" s="379"/>
      <c r="C122" s="371"/>
      <c r="D122" s="396"/>
      <c r="E122" s="396"/>
      <c r="F122" s="396"/>
      <c r="G122" s="371"/>
    </row>
    <row r="123" spans="1:7" x14ac:dyDescent="0.25">
      <c r="A123" s="395"/>
      <c r="B123" s="379"/>
      <c r="C123" s="371"/>
      <c r="D123" s="396"/>
      <c r="E123" s="396"/>
      <c r="F123" s="396"/>
      <c r="G123" s="371"/>
    </row>
    <row r="124" spans="1:7" x14ac:dyDescent="0.25">
      <c r="A124" s="395"/>
      <c r="B124" s="379"/>
      <c r="C124" s="371"/>
      <c r="D124" s="396"/>
      <c r="E124" s="396"/>
      <c r="F124" s="396"/>
      <c r="G124" s="371"/>
    </row>
    <row r="125" spans="1:7" x14ac:dyDescent="0.25">
      <c r="A125" s="395"/>
      <c r="B125" s="379"/>
      <c r="C125" s="371"/>
      <c r="D125" s="396"/>
      <c r="E125" s="396"/>
      <c r="F125" s="396"/>
      <c r="G125" s="371"/>
    </row>
    <row r="126" spans="1:7" x14ac:dyDescent="0.25">
      <c r="A126" s="395"/>
      <c r="B126" s="379"/>
      <c r="C126" s="371"/>
      <c r="D126" s="396"/>
      <c r="E126" s="396"/>
      <c r="F126" s="396"/>
      <c r="G126" s="371"/>
    </row>
    <row r="127" spans="1:7" x14ac:dyDescent="0.25">
      <c r="A127" s="395"/>
      <c r="B127" s="379"/>
      <c r="C127" s="371"/>
      <c r="D127" s="396"/>
      <c r="E127" s="396"/>
      <c r="F127" s="396"/>
      <c r="G127" s="371"/>
    </row>
    <row r="128" spans="1:7" x14ac:dyDescent="0.25">
      <c r="A128" s="395"/>
      <c r="B128" s="379"/>
      <c r="C128" s="371"/>
      <c r="D128" s="396"/>
      <c r="E128" s="396"/>
      <c r="F128" s="396"/>
      <c r="G128" s="371"/>
    </row>
    <row r="129" spans="1:7" x14ac:dyDescent="0.25">
      <c r="A129" s="395"/>
      <c r="B129" s="379"/>
      <c r="C129" s="371"/>
      <c r="D129" s="396"/>
      <c r="E129" s="396"/>
      <c r="F129" s="396"/>
      <c r="G129" s="371"/>
    </row>
    <row r="130" spans="1:7" x14ac:dyDescent="0.25">
      <c r="A130" s="395"/>
      <c r="B130" s="379"/>
      <c r="C130" s="371"/>
      <c r="D130" s="396"/>
      <c r="E130" s="396"/>
      <c r="F130" s="396"/>
      <c r="G130" s="371"/>
    </row>
    <row r="131" spans="1:7" x14ac:dyDescent="0.25">
      <c r="A131" s="395"/>
      <c r="B131" s="379"/>
      <c r="C131" s="371"/>
      <c r="D131" s="396"/>
      <c r="E131" s="396"/>
      <c r="F131" s="396"/>
      <c r="G131" s="371"/>
    </row>
    <row r="132" spans="1:7" x14ac:dyDescent="0.25">
      <c r="A132" s="395"/>
      <c r="B132" s="379"/>
      <c r="C132" s="371"/>
      <c r="D132" s="396"/>
      <c r="E132" s="396"/>
      <c r="F132" s="396"/>
      <c r="G132" s="371"/>
    </row>
    <row r="133" spans="1:7" x14ac:dyDescent="0.25">
      <c r="A133" s="395"/>
      <c r="B133" s="379"/>
      <c r="C133" s="371"/>
      <c r="D133" s="396"/>
      <c r="E133" s="396"/>
      <c r="F133" s="396"/>
      <c r="G133" s="371"/>
    </row>
  </sheetData>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F2C5B-712A-491D-848A-F1FE62B5876D}">
  <sheetPr codeName="Sheet18"/>
  <dimension ref="A1:K621"/>
  <sheetViews>
    <sheetView topLeftCell="A78" workbookViewId="0">
      <selection activeCell="A113" sqref="A113:XFD113"/>
    </sheetView>
  </sheetViews>
  <sheetFormatPr defaultRowHeight="15" x14ac:dyDescent="0.25"/>
  <cols>
    <col min="1" max="1" width="9.140625" style="84"/>
    <col min="2" max="2" width="7.85546875" style="84" customWidth="1"/>
    <col min="3" max="3" width="14.7109375" style="84" customWidth="1"/>
    <col min="4" max="4" width="14.28515625" style="84" customWidth="1"/>
    <col min="5" max="7" width="14.7109375" style="84" customWidth="1"/>
    <col min="8" max="8" width="0" style="84" hidden="1" customWidth="1"/>
    <col min="9" max="9" width="12.5703125" style="84" hidden="1" customWidth="1"/>
    <col min="10" max="11" width="13.85546875" style="84" hidden="1" customWidth="1"/>
    <col min="12" max="257" width="9.140625" style="155"/>
    <col min="258" max="258" width="7.85546875" style="155" customWidth="1"/>
    <col min="259" max="259" width="14.7109375" style="155" customWidth="1"/>
    <col min="260" max="260" width="14.28515625" style="155" customWidth="1"/>
    <col min="261" max="263" width="14.7109375" style="155" customWidth="1"/>
    <col min="264" max="267" width="0" style="155" hidden="1" customWidth="1"/>
    <col min="268" max="513" width="9.140625" style="155"/>
    <col min="514" max="514" width="7.85546875" style="155" customWidth="1"/>
    <col min="515" max="515" width="14.7109375" style="155" customWidth="1"/>
    <col min="516" max="516" width="14.28515625" style="155" customWidth="1"/>
    <col min="517" max="519" width="14.7109375" style="155" customWidth="1"/>
    <col min="520" max="523" width="0" style="155" hidden="1" customWidth="1"/>
    <col min="524" max="769" width="9.140625" style="155"/>
    <col min="770" max="770" width="7.85546875" style="155" customWidth="1"/>
    <col min="771" max="771" width="14.7109375" style="155" customWidth="1"/>
    <col min="772" max="772" width="14.28515625" style="155" customWidth="1"/>
    <col min="773" max="775" width="14.7109375" style="155" customWidth="1"/>
    <col min="776" max="779" width="0" style="155" hidden="1" customWidth="1"/>
    <col min="780" max="1025" width="9.140625" style="155"/>
    <col min="1026" max="1026" width="7.85546875" style="155" customWidth="1"/>
    <col min="1027" max="1027" width="14.7109375" style="155" customWidth="1"/>
    <col min="1028" max="1028" width="14.28515625" style="155" customWidth="1"/>
    <col min="1029" max="1031" width="14.7109375" style="155" customWidth="1"/>
    <col min="1032" max="1035" width="0" style="155" hidden="1" customWidth="1"/>
    <col min="1036" max="1281" width="9.140625" style="155"/>
    <col min="1282" max="1282" width="7.85546875" style="155" customWidth="1"/>
    <col min="1283" max="1283" width="14.7109375" style="155" customWidth="1"/>
    <col min="1284" max="1284" width="14.28515625" style="155" customWidth="1"/>
    <col min="1285" max="1287" width="14.7109375" style="155" customWidth="1"/>
    <col min="1288" max="1291" width="0" style="155" hidden="1" customWidth="1"/>
    <col min="1292" max="1537" width="9.140625" style="155"/>
    <col min="1538" max="1538" width="7.85546875" style="155" customWidth="1"/>
    <col min="1539" max="1539" width="14.7109375" style="155" customWidth="1"/>
    <col min="1540" max="1540" width="14.28515625" style="155" customWidth="1"/>
    <col min="1541" max="1543" width="14.7109375" style="155" customWidth="1"/>
    <col min="1544" max="1547" width="0" style="155" hidden="1" customWidth="1"/>
    <col min="1548" max="1793" width="9.140625" style="155"/>
    <col min="1794" max="1794" width="7.85546875" style="155" customWidth="1"/>
    <col min="1795" max="1795" width="14.7109375" style="155" customWidth="1"/>
    <col min="1796" max="1796" width="14.28515625" style="155" customWidth="1"/>
    <col min="1797" max="1799" width="14.7109375" style="155" customWidth="1"/>
    <col min="1800" max="1803" width="0" style="155" hidden="1" customWidth="1"/>
    <col min="1804" max="2049" width="9.140625" style="155"/>
    <col min="2050" max="2050" width="7.85546875" style="155" customWidth="1"/>
    <col min="2051" max="2051" width="14.7109375" style="155" customWidth="1"/>
    <col min="2052" max="2052" width="14.28515625" style="155" customWidth="1"/>
    <col min="2053" max="2055" width="14.7109375" style="155" customWidth="1"/>
    <col min="2056" max="2059" width="0" style="155" hidden="1" customWidth="1"/>
    <col min="2060" max="2305" width="9.140625" style="155"/>
    <col min="2306" max="2306" width="7.85546875" style="155" customWidth="1"/>
    <col min="2307" max="2307" width="14.7109375" style="155" customWidth="1"/>
    <col min="2308" max="2308" width="14.28515625" style="155" customWidth="1"/>
    <col min="2309" max="2311" width="14.7109375" style="155" customWidth="1"/>
    <col min="2312" max="2315" width="0" style="155" hidden="1" customWidth="1"/>
    <col min="2316" max="2561" width="9.140625" style="155"/>
    <col min="2562" max="2562" width="7.85546875" style="155" customWidth="1"/>
    <col min="2563" max="2563" width="14.7109375" style="155" customWidth="1"/>
    <col min="2564" max="2564" width="14.28515625" style="155" customWidth="1"/>
    <col min="2565" max="2567" width="14.7109375" style="155" customWidth="1"/>
    <col min="2568" max="2571" width="0" style="155" hidden="1" customWidth="1"/>
    <col min="2572" max="2817" width="9.140625" style="155"/>
    <col min="2818" max="2818" width="7.85546875" style="155" customWidth="1"/>
    <col min="2819" max="2819" width="14.7109375" style="155" customWidth="1"/>
    <col min="2820" max="2820" width="14.28515625" style="155" customWidth="1"/>
    <col min="2821" max="2823" width="14.7109375" style="155" customWidth="1"/>
    <col min="2824" max="2827" width="0" style="155" hidden="1" customWidth="1"/>
    <col min="2828" max="3073" width="9.140625" style="155"/>
    <col min="3074" max="3074" width="7.85546875" style="155" customWidth="1"/>
    <col min="3075" max="3075" width="14.7109375" style="155" customWidth="1"/>
    <col min="3076" max="3076" width="14.28515625" style="155" customWidth="1"/>
    <col min="3077" max="3079" width="14.7109375" style="155" customWidth="1"/>
    <col min="3080" max="3083" width="0" style="155" hidden="1" customWidth="1"/>
    <col min="3084" max="3329" width="9.140625" style="155"/>
    <col min="3330" max="3330" width="7.85546875" style="155" customWidth="1"/>
    <col min="3331" max="3331" width="14.7109375" style="155" customWidth="1"/>
    <col min="3332" max="3332" width="14.28515625" style="155" customWidth="1"/>
    <col min="3333" max="3335" width="14.7109375" style="155" customWidth="1"/>
    <col min="3336" max="3339" width="0" style="155" hidden="1" customWidth="1"/>
    <col min="3340" max="3585" width="9.140625" style="155"/>
    <col min="3586" max="3586" width="7.85546875" style="155" customWidth="1"/>
    <col min="3587" max="3587" width="14.7109375" style="155" customWidth="1"/>
    <col min="3588" max="3588" width="14.28515625" style="155" customWidth="1"/>
    <col min="3589" max="3591" width="14.7109375" style="155" customWidth="1"/>
    <col min="3592" max="3595" width="0" style="155" hidden="1" customWidth="1"/>
    <col min="3596" max="3841" width="9.140625" style="155"/>
    <col min="3842" max="3842" width="7.85546875" style="155" customWidth="1"/>
    <col min="3843" max="3843" width="14.7109375" style="155" customWidth="1"/>
    <col min="3844" max="3844" width="14.28515625" style="155" customWidth="1"/>
    <col min="3845" max="3847" width="14.7109375" style="155" customWidth="1"/>
    <col min="3848" max="3851" width="0" style="155" hidden="1" customWidth="1"/>
    <col min="3852" max="4097" width="9.140625" style="155"/>
    <col min="4098" max="4098" width="7.85546875" style="155" customWidth="1"/>
    <col min="4099" max="4099" width="14.7109375" style="155" customWidth="1"/>
    <col min="4100" max="4100" width="14.28515625" style="155" customWidth="1"/>
    <col min="4101" max="4103" width="14.7109375" style="155" customWidth="1"/>
    <col min="4104" max="4107" width="0" style="155" hidden="1" customWidth="1"/>
    <col min="4108" max="4353" width="9.140625" style="155"/>
    <col min="4354" max="4354" width="7.85546875" style="155" customWidth="1"/>
    <col min="4355" max="4355" width="14.7109375" style="155" customWidth="1"/>
    <col min="4356" max="4356" width="14.28515625" style="155" customWidth="1"/>
    <col min="4357" max="4359" width="14.7109375" style="155" customWidth="1"/>
    <col min="4360" max="4363" width="0" style="155" hidden="1" customWidth="1"/>
    <col min="4364" max="4609" width="9.140625" style="155"/>
    <col min="4610" max="4610" width="7.85546875" style="155" customWidth="1"/>
    <col min="4611" max="4611" width="14.7109375" style="155" customWidth="1"/>
    <col min="4612" max="4612" width="14.28515625" style="155" customWidth="1"/>
    <col min="4613" max="4615" width="14.7109375" style="155" customWidth="1"/>
    <col min="4616" max="4619" width="0" style="155" hidden="1" customWidth="1"/>
    <col min="4620" max="4865" width="9.140625" style="155"/>
    <col min="4866" max="4866" width="7.85546875" style="155" customWidth="1"/>
    <col min="4867" max="4867" width="14.7109375" style="155" customWidth="1"/>
    <col min="4868" max="4868" width="14.28515625" style="155" customWidth="1"/>
    <col min="4869" max="4871" width="14.7109375" style="155" customWidth="1"/>
    <col min="4872" max="4875" width="0" style="155" hidden="1" customWidth="1"/>
    <col min="4876" max="5121" width="9.140625" style="155"/>
    <col min="5122" max="5122" width="7.85546875" style="155" customWidth="1"/>
    <col min="5123" max="5123" width="14.7109375" style="155" customWidth="1"/>
    <col min="5124" max="5124" width="14.28515625" style="155" customWidth="1"/>
    <col min="5125" max="5127" width="14.7109375" style="155" customWidth="1"/>
    <col min="5128" max="5131" width="0" style="155" hidden="1" customWidth="1"/>
    <col min="5132" max="5377" width="9.140625" style="155"/>
    <col min="5378" max="5378" width="7.85546875" style="155" customWidth="1"/>
    <col min="5379" max="5379" width="14.7109375" style="155" customWidth="1"/>
    <col min="5380" max="5380" width="14.28515625" style="155" customWidth="1"/>
    <col min="5381" max="5383" width="14.7109375" style="155" customWidth="1"/>
    <col min="5384" max="5387" width="0" style="155" hidden="1" customWidth="1"/>
    <col min="5388" max="5633" width="9.140625" style="155"/>
    <col min="5634" max="5634" width="7.85546875" style="155" customWidth="1"/>
    <col min="5635" max="5635" width="14.7109375" style="155" customWidth="1"/>
    <col min="5636" max="5636" width="14.28515625" style="155" customWidth="1"/>
    <col min="5637" max="5639" width="14.7109375" style="155" customWidth="1"/>
    <col min="5640" max="5643" width="0" style="155" hidden="1" customWidth="1"/>
    <col min="5644" max="5889" width="9.140625" style="155"/>
    <col min="5890" max="5890" width="7.85546875" style="155" customWidth="1"/>
    <col min="5891" max="5891" width="14.7109375" style="155" customWidth="1"/>
    <col min="5892" max="5892" width="14.28515625" style="155" customWidth="1"/>
    <col min="5893" max="5895" width="14.7109375" style="155" customWidth="1"/>
    <col min="5896" max="5899" width="0" style="155" hidden="1" customWidth="1"/>
    <col min="5900" max="6145" width="9.140625" style="155"/>
    <col min="6146" max="6146" width="7.85546875" style="155" customWidth="1"/>
    <col min="6147" max="6147" width="14.7109375" style="155" customWidth="1"/>
    <col min="6148" max="6148" width="14.28515625" style="155" customWidth="1"/>
    <col min="6149" max="6151" width="14.7109375" style="155" customWidth="1"/>
    <col min="6152" max="6155" width="0" style="155" hidden="1" customWidth="1"/>
    <col min="6156" max="6401" width="9.140625" style="155"/>
    <col min="6402" max="6402" width="7.85546875" style="155" customWidth="1"/>
    <col min="6403" max="6403" width="14.7109375" style="155" customWidth="1"/>
    <col min="6404" max="6404" width="14.28515625" style="155" customWidth="1"/>
    <col min="6405" max="6407" width="14.7109375" style="155" customWidth="1"/>
    <col min="6408" max="6411" width="0" style="155" hidden="1" customWidth="1"/>
    <col min="6412" max="6657" width="9.140625" style="155"/>
    <col min="6658" max="6658" width="7.85546875" style="155" customWidth="1"/>
    <col min="6659" max="6659" width="14.7109375" style="155" customWidth="1"/>
    <col min="6660" max="6660" width="14.28515625" style="155" customWidth="1"/>
    <col min="6661" max="6663" width="14.7109375" style="155" customWidth="1"/>
    <col min="6664" max="6667" width="0" style="155" hidden="1" customWidth="1"/>
    <col min="6668" max="6913" width="9.140625" style="155"/>
    <col min="6914" max="6914" width="7.85546875" style="155" customWidth="1"/>
    <col min="6915" max="6915" width="14.7109375" style="155" customWidth="1"/>
    <col min="6916" max="6916" width="14.28515625" style="155" customWidth="1"/>
    <col min="6917" max="6919" width="14.7109375" style="155" customWidth="1"/>
    <col min="6920" max="6923" width="0" style="155" hidden="1" customWidth="1"/>
    <col min="6924" max="7169" width="9.140625" style="155"/>
    <col min="7170" max="7170" width="7.85546875" style="155" customWidth="1"/>
    <col min="7171" max="7171" width="14.7109375" style="155" customWidth="1"/>
    <col min="7172" max="7172" width="14.28515625" style="155" customWidth="1"/>
    <col min="7173" max="7175" width="14.7109375" style="155" customWidth="1"/>
    <col min="7176" max="7179" width="0" style="155" hidden="1" customWidth="1"/>
    <col min="7180" max="7425" width="9.140625" style="155"/>
    <col min="7426" max="7426" width="7.85546875" style="155" customWidth="1"/>
    <col min="7427" max="7427" width="14.7109375" style="155" customWidth="1"/>
    <col min="7428" max="7428" width="14.28515625" style="155" customWidth="1"/>
    <col min="7429" max="7431" width="14.7109375" style="155" customWidth="1"/>
    <col min="7432" max="7435" width="0" style="155" hidden="1" customWidth="1"/>
    <col min="7436" max="7681" width="9.140625" style="155"/>
    <col min="7682" max="7682" width="7.85546875" style="155" customWidth="1"/>
    <col min="7683" max="7683" width="14.7109375" style="155" customWidth="1"/>
    <col min="7684" max="7684" width="14.28515625" style="155" customWidth="1"/>
    <col min="7685" max="7687" width="14.7109375" style="155" customWidth="1"/>
    <col min="7688" max="7691" width="0" style="155" hidden="1" customWidth="1"/>
    <col min="7692" max="7937" width="9.140625" style="155"/>
    <col min="7938" max="7938" width="7.85546875" style="155" customWidth="1"/>
    <col min="7939" max="7939" width="14.7109375" style="155" customWidth="1"/>
    <col min="7940" max="7940" width="14.28515625" style="155" customWidth="1"/>
    <col min="7941" max="7943" width="14.7109375" style="155" customWidth="1"/>
    <col min="7944" max="7947" width="0" style="155" hidden="1" customWidth="1"/>
    <col min="7948" max="8193" width="9.140625" style="155"/>
    <col min="8194" max="8194" width="7.85546875" style="155" customWidth="1"/>
    <col min="8195" max="8195" width="14.7109375" style="155" customWidth="1"/>
    <col min="8196" max="8196" width="14.28515625" style="155" customWidth="1"/>
    <col min="8197" max="8199" width="14.7109375" style="155" customWidth="1"/>
    <col min="8200" max="8203" width="0" style="155" hidden="1" customWidth="1"/>
    <col min="8204" max="8449" width="9.140625" style="155"/>
    <col min="8450" max="8450" width="7.85546875" style="155" customWidth="1"/>
    <col min="8451" max="8451" width="14.7109375" style="155" customWidth="1"/>
    <col min="8452" max="8452" width="14.28515625" style="155" customWidth="1"/>
    <col min="8453" max="8455" width="14.7109375" style="155" customWidth="1"/>
    <col min="8456" max="8459" width="0" style="155" hidden="1" customWidth="1"/>
    <col min="8460" max="8705" width="9.140625" style="155"/>
    <col min="8706" max="8706" width="7.85546875" style="155" customWidth="1"/>
    <col min="8707" max="8707" width="14.7109375" style="155" customWidth="1"/>
    <col min="8708" max="8708" width="14.28515625" style="155" customWidth="1"/>
    <col min="8709" max="8711" width="14.7109375" style="155" customWidth="1"/>
    <col min="8712" max="8715" width="0" style="155" hidden="1" customWidth="1"/>
    <col min="8716" max="8961" width="9.140625" style="155"/>
    <col min="8962" max="8962" width="7.85546875" style="155" customWidth="1"/>
    <col min="8963" max="8963" width="14.7109375" style="155" customWidth="1"/>
    <col min="8964" max="8964" width="14.28515625" style="155" customWidth="1"/>
    <col min="8965" max="8967" width="14.7109375" style="155" customWidth="1"/>
    <col min="8968" max="8971" width="0" style="155" hidden="1" customWidth="1"/>
    <col min="8972" max="9217" width="9.140625" style="155"/>
    <col min="9218" max="9218" width="7.85546875" style="155" customWidth="1"/>
    <col min="9219" max="9219" width="14.7109375" style="155" customWidth="1"/>
    <col min="9220" max="9220" width="14.28515625" style="155" customWidth="1"/>
    <col min="9221" max="9223" width="14.7109375" style="155" customWidth="1"/>
    <col min="9224" max="9227" width="0" style="155" hidden="1" customWidth="1"/>
    <col min="9228" max="9473" width="9.140625" style="155"/>
    <col min="9474" max="9474" width="7.85546875" style="155" customWidth="1"/>
    <col min="9475" max="9475" width="14.7109375" style="155" customWidth="1"/>
    <col min="9476" max="9476" width="14.28515625" style="155" customWidth="1"/>
    <col min="9477" max="9479" width="14.7109375" style="155" customWidth="1"/>
    <col min="9480" max="9483" width="0" style="155" hidden="1" customWidth="1"/>
    <col min="9484" max="9729" width="9.140625" style="155"/>
    <col min="9730" max="9730" width="7.85546875" style="155" customWidth="1"/>
    <col min="9731" max="9731" width="14.7109375" style="155" customWidth="1"/>
    <col min="9732" max="9732" width="14.28515625" style="155" customWidth="1"/>
    <col min="9733" max="9735" width="14.7109375" style="155" customWidth="1"/>
    <col min="9736" max="9739" width="0" style="155" hidden="1" customWidth="1"/>
    <col min="9740" max="9985" width="9.140625" style="155"/>
    <col min="9986" max="9986" width="7.85546875" style="155" customWidth="1"/>
    <col min="9987" max="9987" width="14.7109375" style="155" customWidth="1"/>
    <col min="9988" max="9988" width="14.28515625" style="155" customWidth="1"/>
    <col min="9989" max="9991" width="14.7109375" style="155" customWidth="1"/>
    <col min="9992" max="9995" width="0" style="155" hidden="1" customWidth="1"/>
    <col min="9996" max="10241" width="9.140625" style="155"/>
    <col min="10242" max="10242" width="7.85546875" style="155" customWidth="1"/>
    <col min="10243" max="10243" width="14.7109375" style="155" customWidth="1"/>
    <col min="10244" max="10244" width="14.28515625" style="155" customWidth="1"/>
    <col min="10245" max="10247" width="14.7109375" style="155" customWidth="1"/>
    <col min="10248" max="10251" width="0" style="155" hidden="1" customWidth="1"/>
    <col min="10252" max="10497" width="9.140625" style="155"/>
    <col min="10498" max="10498" width="7.85546875" style="155" customWidth="1"/>
    <col min="10499" max="10499" width="14.7109375" style="155" customWidth="1"/>
    <col min="10500" max="10500" width="14.28515625" style="155" customWidth="1"/>
    <col min="10501" max="10503" width="14.7109375" style="155" customWidth="1"/>
    <col min="10504" max="10507" width="0" style="155" hidden="1" customWidth="1"/>
    <col min="10508" max="10753" width="9.140625" style="155"/>
    <col min="10754" max="10754" width="7.85546875" style="155" customWidth="1"/>
    <col min="10755" max="10755" width="14.7109375" style="155" customWidth="1"/>
    <col min="10756" max="10756" width="14.28515625" style="155" customWidth="1"/>
    <col min="10757" max="10759" width="14.7109375" style="155" customWidth="1"/>
    <col min="10760" max="10763" width="0" style="155" hidden="1" customWidth="1"/>
    <col min="10764" max="11009" width="9.140625" style="155"/>
    <col min="11010" max="11010" width="7.85546875" style="155" customWidth="1"/>
    <col min="11011" max="11011" width="14.7109375" style="155" customWidth="1"/>
    <col min="11012" max="11012" width="14.28515625" style="155" customWidth="1"/>
    <col min="11013" max="11015" width="14.7109375" style="155" customWidth="1"/>
    <col min="11016" max="11019" width="0" style="155" hidden="1" customWidth="1"/>
    <col min="11020" max="11265" width="9.140625" style="155"/>
    <col min="11266" max="11266" width="7.85546875" style="155" customWidth="1"/>
    <col min="11267" max="11267" width="14.7109375" style="155" customWidth="1"/>
    <col min="11268" max="11268" width="14.28515625" style="155" customWidth="1"/>
    <col min="11269" max="11271" width="14.7109375" style="155" customWidth="1"/>
    <col min="11272" max="11275" width="0" style="155" hidden="1" customWidth="1"/>
    <col min="11276" max="11521" width="9.140625" style="155"/>
    <col min="11522" max="11522" width="7.85546875" style="155" customWidth="1"/>
    <col min="11523" max="11523" width="14.7109375" style="155" customWidth="1"/>
    <col min="11524" max="11524" width="14.28515625" style="155" customWidth="1"/>
    <col min="11525" max="11527" width="14.7109375" style="155" customWidth="1"/>
    <col min="11528" max="11531" width="0" style="155" hidden="1" customWidth="1"/>
    <col min="11532" max="11777" width="9.140625" style="155"/>
    <col min="11778" max="11778" width="7.85546875" style="155" customWidth="1"/>
    <col min="11779" max="11779" width="14.7109375" style="155" customWidth="1"/>
    <col min="11780" max="11780" width="14.28515625" style="155" customWidth="1"/>
    <col min="11781" max="11783" width="14.7109375" style="155" customWidth="1"/>
    <col min="11784" max="11787" width="0" style="155" hidden="1" customWidth="1"/>
    <col min="11788" max="12033" width="9.140625" style="155"/>
    <col min="12034" max="12034" width="7.85546875" style="155" customWidth="1"/>
    <col min="12035" max="12035" width="14.7109375" style="155" customWidth="1"/>
    <col min="12036" max="12036" width="14.28515625" style="155" customWidth="1"/>
    <col min="12037" max="12039" width="14.7109375" style="155" customWidth="1"/>
    <col min="12040" max="12043" width="0" style="155" hidden="1" customWidth="1"/>
    <col min="12044" max="12289" width="9.140625" style="155"/>
    <col min="12290" max="12290" width="7.85546875" style="155" customWidth="1"/>
    <col min="12291" max="12291" width="14.7109375" style="155" customWidth="1"/>
    <col min="12292" max="12292" width="14.28515625" style="155" customWidth="1"/>
    <col min="12293" max="12295" width="14.7109375" style="155" customWidth="1"/>
    <col min="12296" max="12299" width="0" style="155" hidden="1" customWidth="1"/>
    <col min="12300" max="12545" width="9.140625" style="155"/>
    <col min="12546" max="12546" width="7.85546875" style="155" customWidth="1"/>
    <col min="12547" max="12547" width="14.7109375" style="155" customWidth="1"/>
    <col min="12548" max="12548" width="14.28515625" style="155" customWidth="1"/>
    <col min="12549" max="12551" width="14.7109375" style="155" customWidth="1"/>
    <col min="12552" max="12555" width="0" style="155" hidden="1" customWidth="1"/>
    <col min="12556" max="12801" width="9.140625" style="155"/>
    <col min="12802" max="12802" width="7.85546875" style="155" customWidth="1"/>
    <col min="12803" max="12803" width="14.7109375" style="155" customWidth="1"/>
    <col min="12804" max="12804" width="14.28515625" style="155" customWidth="1"/>
    <col min="12805" max="12807" width="14.7109375" style="155" customWidth="1"/>
    <col min="12808" max="12811" width="0" style="155" hidden="1" customWidth="1"/>
    <col min="12812" max="13057" width="9.140625" style="155"/>
    <col min="13058" max="13058" width="7.85546875" style="155" customWidth="1"/>
    <col min="13059" max="13059" width="14.7109375" style="155" customWidth="1"/>
    <col min="13060" max="13060" width="14.28515625" style="155" customWidth="1"/>
    <col min="13061" max="13063" width="14.7109375" style="155" customWidth="1"/>
    <col min="13064" max="13067" width="0" style="155" hidden="1" customWidth="1"/>
    <col min="13068" max="13313" width="9.140625" style="155"/>
    <col min="13314" max="13314" width="7.85546875" style="155" customWidth="1"/>
    <col min="13315" max="13315" width="14.7109375" style="155" customWidth="1"/>
    <col min="13316" max="13316" width="14.28515625" style="155" customWidth="1"/>
    <col min="13317" max="13319" width="14.7109375" style="155" customWidth="1"/>
    <col min="13320" max="13323" width="0" style="155" hidden="1" customWidth="1"/>
    <col min="13324" max="13569" width="9.140625" style="155"/>
    <col min="13570" max="13570" width="7.85546875" style="155" customWidth="1"/>
    <col min="13571" max="13571" width="14.7109375" style="155" customWidth="1"/>
    <col min="13572" max="13572" width="14.28515625" style="155" customWidth="1"/>
    <col min="13573" max="13575" width="14.7109375" style="155" customWidth="1"/>
    <col min="13576" max="13579" width="0" style="155" hidden="1" customWidth="1"/>
    <col min="13580" max="13825" width="9.140625" style="155"/>
    <col min="13826" max="13826" width="7.85546875" style="155" customWidth="1"/>
    <col min="13827" max="13827" width="14.7109375" style="155" customWidth="1"/>
    <col min="13828" max="13828" width="14.28515625" style="155" customWidth="1"/>
    <col min="13829" max="13831" width="14.7109375" style="155" customWidth="1"/>
    <col min="13832" max="13835" width="0" style="155" hidden="1" customWidth="1"/>
    <col min="13836" max="14081" width="9.140625" style="155"/>
    <col min="14082" max="14082" width="7.85546875" style="155" customWidth="1"/>
    <col min="14083" max="14083" width="14.7109375" style="155" customWidth="1"/>
    <col min="14084" max="14084" width="14.28515625" style="155" customWidth="1"/>
    <col min="14085" max="14087" width="14.7109375" style="155" customWidth="1"/>
    <col min="14088" max="14091" width="0" style="155" hidden="1" customWidth="1"/>
    <col min="14092" max="14337" width="9.140625" style="155"/>
    <col min="14338" max="14338" width="7.85546875" style="155" customWidth="1"/>
    <col min="14339" max="14339" width="14.7109375" style="155" customWidth="1"/>
    <col min="14340" max="14340" width="14.28515625" style="155" customWidth="1"/>
    <col min="14341" max="14343" width="14.7109375" style="155" customWidth="1"/>
    <col min="14344" max="14347" width="0" style="155" hidden="1" customWidth="1"/>
    <col min="14348" max="14593" width="9.140625" style="155"/>
    <col min="14594" max="14594" width="7.85546875" style="155" customWidth="1"/>
    <col min="14595" max="14595" width="14.7109375" style="155" customWidth="1"/>
    <col min="14596" max="14596" width="14.28515625" style="155" customWidth="1"/>
    <col min="14597" max="14599" width="14.7109375" style="155" customWidth="1"/>
    <col min="14600" max="14603" width="0" style="155" hidden="1" customWidth="1"/>
    <col min="14604" max="14849" width="9.140625" style="155"/>
    <col min="14850" max="14850" width="7.85546875" style="155" customWidth="1"/>
    <col min="14851" max="14851" width="14.7109375" style="155" customWidth="1"/>
    <col min="14852" max="14852" width="14.28515625" style="155" customWidth="1"/>
    <col min="14853" max="14855" width="14.7109375" style="155" customWidth="1"/>
    <col min="14856" max="14859" width="0" style="155" hidden="1" customWidth="1"/>
    <col min="14860" max="15105" width="9.140625" style="155"/>
    <col min="15106" max="15106" width="7.85546875" style="155" customWidth="1"/>
    <col min="15107" max="15107" width="14.7109375" style="155" customWidth="1"/>
    <col min="15108" max="15108" width="14.28515625" style="155" customWidth="1"/>
    <col min="15109" max="15111" width="14.7109375" style="155" customWidth="1"/>
    <col min="15112" max="15115" width="0" style="155" hidden="1" customWidth="1"/>
    <col min="15116" max="15361" width="9.140625" style="155"/>
    <col min="15362" max="15362" width="7.85546875" style="155" customWidth="1"/>
    <col min="15363" max="15363" width="14.7109375" style="155" customWidth="1"/>
    <col min="15364" max="15364" width="14.28515625" style="155" customWidth="1"/>
    <col min="15365" max="15367" width="14.7109375" style="155" customWidth="1"/>
    <col min="15368" max="15371" width="0" style="155" hidden="1" customWidth="1"/>
    <col min="15372" max="15617" width="9.140625" style="155"/>
    <col min="15618" max="15618" width="7.85546875" style="155" customWidth="1"/>
    <col min="15619" max="15619" width="14.7109375" style="155" customWidth="1"/>
    <col min="15620" max="15620" width="14.28515625" style="155" customWidth="1"/>
    <col min="15621" max="15623" width="14.7109375" style="155" customWidth="1"/>
    <col min="15624" max="15627" width="0" style="155" hidden="1" customWidth="1"/>
    <col min="15628" max="15873" width="9.140625" style="155"/>
    <col min="15874" max="15874" width="7.85546875" style="155" customWidth="1"/>
    <col min="15875" max="15875" width="14.7109375" style="155" customWidth="1"/>
    <col min="15876" max="15876" width="14.28515625" style="155" customWidth="1"/>
    <col min="15877" max="15879" width="14.7109375" style="155" customWidth="1"/>
    <col min="15880" max="15883" width="0" style="155" hidden="1" customWidth="1"/>
    <col min="15884" max="16129" width="9.140625" style="155"/>
    <col min="16130" max="16130" width="7.85546875" style="155" customWidth="1"/>
    <col min="16131" max="16131" width="14.7109375" style="155" customWidth="1"/>
    <col min="16132" max="16132" width="14.28515625" style="155" customWidth="1"/>
    <col min="16133" max="16135" width="14.7109375" style="155" customWidth="1"/>
    <col min="16136" max="16139" width="0" style="155" hidden="1" customWidth="1"/>
    <col min="16140" max="16384" width="9.140625" style="155"/>
  </cols>
  <sheetData>
    <row r="1" spans="1:11" x14ac:dyDescent="0.25">
      <c r="A1" s="242"/>
      <c r="B1" s="242"/>
      <c r="C1" s="242"/>
      <c r="D1" s="242"/>
      <c r="E1" s="242"/>
      <c r="F1" s="242"/>
      <c r="G1" s="243"/>
      <c r="H1" s="244"/>
      <c r="I1" s="244"/>
      <c r="J1" s="244"/>
      <c r="K1" s="244"/>
    </row>
    <row r="2" spans="1:11" x14ac:dyDescent="0.25">
      <c r="A2" s="242"/>
      <c r="B2" s="242"/>
      <c r="C2" s="242"/>
      <c r="D2" s="242"/>
      <c r="E2" s="242"/>
      <c r="F2" s="245"/>
      <c r="G2" s="246"/>
      <c r="H2" s="244"/>
      <c r="I2" s="244"/>
      <c r="J2" s="244"/>
      <c r="K2" s="244"/>
    </row>
    <row r="3" spans="1:11" x14ac:dyDescent="0.25">
      <c r="A3" s="244"/>
      <c r="B3" s="244"/>
      <c r="C3" s="242"/>
      <c r="D3" s="242"/>
      <c r="E3" s="242"/>
      <c r="F3" s="245"/>
      <c r="G3" s="246"/>
      <c r="H3" s="244"/>
      <c r="I3" s="244"/>
      <c r="J3" s="244"/>
      <c r="K3" s="244"/>
    </row>
    <row r="4" spans="1:11" ht="21" x14ac:dyDescent="0.35">
      <c r="A4" s="242"/>
      <c r="B4" s="247" t="s">
        <v>75</v>
      </c>
      <c r="C4" s="242"/>
      <c r="D4" s="242"/>
      <c r="E4" s="248"/>
      <c r="F4" s="249"/>
      <c r="G4" s="242"/>
      <c r="H4" s="244"/>
      <c r="I4" s="244"/>
      <c r="J4" s="244"/>
      <c r="K4" s="244"/>
    </row>
    <row r="5" spans="1:11" x14ac:dyDescent="0.25">
      <c r="A5" s="242"/>
      <c r="B5" s="250" t="s">
        <v>76</v>
      </c>
      <c r="C5" s="242"/>
      <c r="D5" s="242"/>
      <c r="E5" s="242"/>
      <c r="F5" s="249"/>
      <c r="G5" s="242"/>
      <c r="H5" s="244"/>
      <c r="I5" s="244"/>
      <c r="J5" s="244"/>
      <c r="K5" s="244"/>
    </row>
    <row r="6" spans="1:11" x14ac:dyDescent="0.25">
      <c r="A6" s="242"/>
      <c r="B6" s="250"/>
      <c r="C6" s="242"/>
      <c r="D6" s="242"/>
      <c r="E6" s="242"/>
      <c r="F6" s="249"/>
      <c r="G6" s="242"/>
      <c r="H6" s="244"/>
      <c r="I6" s="244"/>
      <c r="J6" s="244"/>
      <c r="K6" s="244"/>
    </row>
    <row r="7" spans="1:11" x14ac:dyDescent="0.25">
      <c r="A7" s="242"/>
      <c r="B7" s="251" t="s">
        <v>55</v>
      </c>
      <c r="C7" s="252"/>
      <c r="D7" s="253"/>
      <c r="E7" s="254">
        <v>43101</v>
      </c>
      <c r="F7" s="255"/>
      <c r="G7" s="242"/>
      <c r="H7" s="244"/>
      <c r="I7" s="244"/>
      <c r="J7" s="244"/>
      <c r="K7" s="244"/>
    </row>
    <row r="8" spans="1:11" x14ac:dyDescent="0.25">
      <c r="A8" s="242"/>
      <c r="B8" s="256" t="s">
        <v>77</v>
      </c>
      <c r="C8" s="257"/>
      <c r="D8" s="244"/>
      <c r="E8" s="258">
        <v>49674</v>
      </c>
      <c r="F8" s="259"/>
      <c r="G8" s="242"/>
      <c r="H8" s="244"/>
      <c r="I8" s="244"/>
      <c r="J8" s="244"/>
      <c r="K8" s="244"/>
    </row>
    <row r="9" spans="1:11" x14ac:dyDescent="0.25">
      <c r="A9" s="242"/>
      <c r="B9" s="256" t="s">
        <v>57</v>
      </c>
      <c r="C9" s="257"/>
      <c r="D9" s="244"/>
      <c r="E9" s="260">
        <v>216</v>
      </c>
      <c r="F9" s="259" t="s">
        <v>58</v>
      </c>
      <c r="G9" s="242"/>
      <c r="H9" s="244"/>
      <c r="I9" s="244"/>
      <c r="J9" s="244"/>
      <c r="K9" s="244"/>
    </row>
    <row r="10" spans="1:11" x14ac:dyDescent="0.25">
      <c r="A10" s="242"/>
      <c r="B10" s="256" t="s">
        <v>78</v>
      </c>
      <c r="C10" s="257"/>
      <c r="D10" s="244"/>
      <c r="E10" s="261">
        <v>197128.438516864</v>
      </c>
      <c r="F10" s="259" t="s">
        <v>61</v>
      </c>
      <c r="G10" s="250" t="s">
        <v>79</v>
      </c>
      <c r="H10" s="244" t="s">
        <v>80</v>
      </c>
      <c r="I10" s="244"/>
      <c r="J10" s="244">
        <v>855.7</v>
      </c>
      <c r="K10" s="244" t="s">
        <v>81</v>
      </c>
    </row>
    <row r="11" spans="1:11" x14ac:dyDescent="0.25">
      <c r="A11" s="242"/>
      <c r="B11" s="256"/>
      <c r="C11" s="257"/>
      <c r="D11" s="244"/>
      <c r="E11" s="262"/>
      <c r="F11" s="263"/>
      <c r="G11" s="242"/>
      <c r="H11" s="244"/>
      <c r="I11" s="244"/>
      <c r="J11" s="244"/>
      <c r="K11" s="244"/>
    </row>
    <row r="12" spans="1:11" x14ac:dyDescent="0.25">
      <c r="A12" s="242"/>
      <c r="B12" s="256" t="s">
        <v>64</v>
      </c>
      <c r="C12" s="257"/>
      <c r="D12" s="244"/>
      <c r="E12" s="264">
        <v>1</v>
      </c>
      <c r="F12" s="259"/>
      <c r="G12" s="242"/>
      <c r="H12" s="244"/>
      <c r="I12" s="244"/>
      <c r="J12" s="244"/>
      <c r="K12" s="244"/>
    </row>
    <row r="13" spans="1:11" x14ac:dyDescent="0.25">
      <c r="A13" s="242"/>
      <c r="B13" s="256" t="s">
        <v>65</v>
      </c>
      <c r="C13" s="257"/>
      <c r="D13" s="244"/>
      <c r="E13" s="261">
        <v>197128.44</v>
      </c>
      <c r="F13" s="259" t="s">
        <v>61</v>
      </c>
      <c r="G13" s="242"/>
      <c r="H13" s="244"/>
      <c r="I13" s="244"/>
      <c r="J13" s="244"/>
      <c r="K13" s="244"/>
    </row>
    <row r="14" spans="1:11" x14ac:dyDescent="0.25">
      <c r="A14" s="242"/>
      <c r="B14" s="256" t="s">
        <v>66</v>
      </c>
      <c r="C14" s="257"/>
      <c r="D14" s="244"/>
      <c r="E14" s="265">
        <v>0</v>
      </c>
      <c r="F14" s="259" t="s">
        <v>61</v>
      </c>
      <c r="G14" s="242"/>
      <c r="H14" s="244"/>
      <c r="I14" s="244"/>
      <c r="J14" s="244"/>
      <c r="K14" s="244"/>
    </row>
    <row r="15" spans="1:11" x14ac:dyDescent="0.25">
      <c r="A15" s="242"/>
      <c r="B15" s="266" t="s">
        <v>82</v>
      </c>
      <c r="C15" s="267"/>
      <c r="D15" s="268"/>
      <c r="E15" s="269">
        <v>0</v>
      </c>
      <c r="F15" s="270"/>
      <c r="G15" s="271"/>
      <c r="H15" s="244"/>
      <c r="I15" s="244"/>
      <c r="J15" s="244"/>
      <c r="K15" s="244"/>
    </row>
    <row r="16" spans="1:11" x14ac:dyDescent="0.25">
      <c r="A16" s="242"/>
      <c r="B16" s="260"/>
      <c r="C16" s="257"/>
      <c r="D16" s="244"/>
      <c r="E16" s="272"/>
      <c r="F16" s="260"/>
      <c r="G16" s="271"/>
      <c r="H16" s="244"/>
      <c r="I16" s="244"/>
      <c r="J16" s="244"/>
      <c r="K16" s="244"/>
    </row>
    <row r="18" spans="1:11" ht="15.75" thickBot="1" x14ac:dyDescent="0.3">
      <c r="A18" s="273" t="s">
        <v>68</v>
      </c>
      <c r="B18" s="273" t="s">
        <v>69</v>
      </c>
      <c r="C18" s="273" t="s">
        <v>70</v>
      </c>
      <c r="D18" s="273" t="s">
        <v>71</v>
      </c>
      <c r="E18" s="273" t="s">
        <v>72</v>
      </c>
      <c r="F18" s="273" t="s">
        <v>73</v>
      </c>
      <c r="G18" s="273" t="s">
        <v>74</v>
      </c>
      <c r="H18" s="244"/>
      <c r="I18" s="274" t="s">
        <v>83</v>
      </c>
      <c r="J18" s="274" t="s">
        <v>84</v>
      </c>
      <c r="K18" s="274" t="s">
        <v>85</v>
      </c>
    </row>
    <row r="19" spans="1:11" x14ac:dyDescent="0.25">
      <c r="A19" s="275">
        <v>43101</v>
      </c>
      <c r="B19" s="276">
        <v>1</v>
      </c>
      <c r="C19" s="277">
        <v>197128.438516864</v>
      </c>
      <c r="D19" s="278">
        <v>0</v>
      </c>
      <c r="E19" s="278">
        <v>912.63</v>
      </c>
      <c r="F19" s="278">
        <v>912.63</v>
      </c>
      <c r="G19" s="278">
        <v>196215.808516864</v>
      </c>
      <c r="H19" s="244"/>
      <c r="I19" s="279">
        <v>14279.556558</v>
      </c>
      <c r="J19" s="279">
        <v>16.687573399555919</v>
      </c>
      <c r="K19" s="279">
        <v>1.0665303260488488</v>
      </c>
    </row>
    <row r="20" spans="1:11" x14ac:dyDescent="0.25">
      <c r="A20" s="275">
        <v>43132</v>
      </c>
      <c r="B20" s="276">
        <v>2</v>
      </c>
      <c r="C20" s="277">
        <v>196215.808516864</v>
      </c>
      <c r="D20" s="278">
        <v>0</v>
      </c>
      <c r="E20" s="278">
        <v>912.63</v>
      </c>
      <c r="F20" s="278">
        <v>912.63</v>
      </c>
      <c r="G20" s="278">
        <v>195303.17851686399</v>
      </c>
      <c r="H20" s="244"/>
      <c r="I20" s="279">
        <v>14279.556558</v>
      </c>
      <c r="J20" s="279">
        <v>16.687573399555919</v>
      </c>
      <c r="K20" s="279">
        <v>1.0665303260488488</v>
      </c>
    </row>
    <row r="21" spans="1:11" x14ac:dyDescent="0.25">
      <c r="A21" s="275">
        <v>43160</v>
      </c>
      <c r="B21" s="276">
        <v>3</v>
      </c>
      <c r="C21" s="277">
        <v>195303.17851686399</v>
      </c>
      <c r="D21" s="278">
        <v>0</v>
      </c>
      <c r="E21" s="278">
        <v>912.63</v>
      </c>
      <c r="F21" s="278">
        <v>912.63</v>
      </c>
      <c r="G21" s="278">
        <v>194390.54851686399</v>
      </c>
      <c r="H21" s="244"/>
      <c r="I21" s="279">
        <v>14279.556558</v>
      </c>
      <c r="J21" s="279">
        <v>16.687573399555919</v>
      </c>
      <c r="K21" s="279">
        <v>1.0665303260488488</v>
      </c>
    </row>
    <row r="22" spans="1:11" x14ac:dyDescent="0.25">
      <c r="A22" s="275">
        <v>43191</v>
      </c>
      <c r="B22" s="276">
        <v>4</v>
      </c>
      <c r="C22" s="277">
        <v>194390.54851686399</v>
      </c>
      <c r="D22" s="278">
        <v>0</v>
      </c>
      <c r="E22" s="278">
        <v>912.63</v>
      </c>
      <c r="F22" s="278">
        <v>912.63</v>
      </c>
      <c r="G22" s="278">
        <v>193477.91851686398</v>
      </c>
      <c r="H22" s="244"/>
      <c r="I22" s="279">
        <v>14279.556558</v>
      </c>
      <c r="J22" s="279">
        <v>16.687573399555919</v>
      </c>
      <c r="K22" s="279">
        <v>1.0665303260488488</v>
      </c>
    </row>
    <row r="23" spans="1:11" x14ac:dyDescent="0.25">
      <c r="A23" s="275">
        <v>43221</v>
      </c>
      <c r="B23" s="276">
        <v>5</v>
      </c>
      <c r="C23" s="277">
        <v>193477.91851686398</v>
      </c>
      <c r="D23" s="278">
        <v>0</v>
      </c>
      <c r="E23" s="278">
        <v>912.63</v>
      </c>
      <c r="F23" s="278">
        <v>912.63</v>
      </c>
      <c r="G23" s="278">
        <v>192565.28851686398</v>
      </c>
      <c r="H23" s="244"/>
      <c r="I23" s="279">
        <v>14279.556558</v>
      </c>
      <c r="J23" s="279">
        <v>16.687573399555919</v>
      </c>
      <c r="K23" s="279">
        <v>1.0665303260488488</v>
      </c>
    </row>
    <row r="24" spans="1:11" x14ac:dyDescent="0.25">
      <c r="A24" s="275">
        <v>43252</v>
      </c>
      <c r="B24" s="276">
        <v>6</v>
      </c>
      <c r="C24" s="277">
        <v>192565.28851686398</v>
      </c>
      <c r="D24" s="278">
        <v>0</v>
      </c>
      <c r="E24" s="278">
        <v>912.63</v>
      </c>
      <c r="F24" s="278">
        <v>912.63</v>
      </c>
      <c r="G24" s="278">
        <v>191652.65851686397</v>
      </c>
      <c r="H24" s="244"/>
      <c r="I24" s="279">
        <v>14279.556558</v>
      </c>
      <c r="J24" s="279">
        <v>16.687573399555919</v>
      </c>
      <c r="K24" s="279">
        <v>1.0665303260488488</v>
      </c>
    </row>
    <row r="25" spans="1:11" x14ac:dyDescent="0.25">
      <c r="A25" s="275">
        <v>43282</v>
      </c>
      <c r="B25" s="276">
        <v>7</v>
      </c>
      <c r="C25" s="277">
        <v>191652.65851686397</v>
      </c>
      <c r="D25" s="278">
        <v>0</v>
      </c>
      <c r="E25" s="278">
        <v>912.63</v>
      </c>
      <c r="F25" s="278">
        <v>912.63</v>
      </c>
      <c r="G25" s="278">
        <v>190740.02851686397</v>
      </c>
      <c r="H25" s="244"/>
      <c r="I25" s="279">
        <v>14279.556558</v>
      </c>
      <c r="J25" s="279">
        <v>16.687573399555919</v>
      </c>
      <c r="K25" s="279">
        <v>1.0665303260488488</v>
      </c>
    </row>
    <row r="26" spans="1:11" x14ac:dyDescent="0.25">
      <c r="A26" s="275">
        <v>43313</v>
      </c>
      <c r="B26" s="276">
        <v>8</v>
      </c>
      <c r="C26" s="277">
        <v>190740.02851686397</v>
      </c>
      <c r="D26" s="278">
        <v>0</v>
      </c>
      <c r="E26" s="278">
        <v>912.63</v>
      </c>
      <c r="F26" s="278">
        <v>912.63</v>
      </c>
      <c r="G26" s="278">
        <v>189827.39851686396</v>
      </c>
      <c r="H26" s="244"/>
      <c r="I26" s="279">
        <v>14279.556558</v>
      </c>
      <c r="J26" s="279">
        <v>16.687573399555919</v>
      </c>
      <c r="K26" s="279">
        <v>1.0665303260488488</v>
      </c>
    </row>
    <row r="27" spans="1:11" x14ac:dyDescent="0.25">
      <c r="A27" s="275">
        <v>43344</v>
      </c>
      <c r="B27" s="276">
        <v>9</v>
      </c>
      <c r="C27" s="277">
        <v>189827.39851686396</v>
      </c>
      <c r="D27" s="278">
        <v>0</v>
      </c>
      <c r="E27" s="278">
        <v>912.63</v>
      </c>
      <c r="F27" s="278">
        <v>912.63</v>
      </c>
      <c r="G27" s="278">
        <v>188914.76851686396</v>
      </c>
      <c r="H27" s="244"/>
      <c r="I27" s="279">
        <v>14279.556558</v>
      </c>
      <c r="J27" s="279">
        <v>16.687573399555919</v>
      </c>
      <c r="K27" s="279">
        <v>1.0665303260488488</v>
      </c>
    </row>
    <row r="28" spans="1:11" x14ac:dyDescent="0.25">
      <c r="A28" s="275">
        <v>43374</v>
      </c>
      <c r="B28" s="276">
        <v>10</v>
      </c>
      <c r="C28" s="277">
        <v>188914.76851686396</v>
      </c>
      <c r="D28" s="278">
        <v>0</v>
      </c>
      <c r="E28" s="278">
        <v>912.63</v>
      </c>
      <c r="F28" s="278">
        <v>912.63</v>
      </c>
      <c r="G28" s="278">
        <v>188002.13851686395</v>
      </c>
      <c r="H28" s="244"/>
      <c r="I28" s="279">
        <v>14279.556558</v>
      </c>
      <c r="J28" s="279">
        <v>16.687573399555919</v>
      </c>
      <c r="K28" s="279">
        <v>1.0665303260488488</v>
      </c>
    </row>
    <row r="29" spans="1:11" x14ac:dyDescent="0.25">
      <c r="A29" s="275">
        <v>43405</v>
      </c>
      <c r="B29" s="276">
        <v>11</v>
      </c>
      <c r="C29" s="277">
        <v>188002.13851686395</v>
      </c>
      <c r="D29" s="278">
        <v>0</v>
      </c>
      <c r="E29" s="278">
        <v>912.63</v>
      </c>
      <c r="F29" s="278">
        <v>912.63</v>
      </c>
      <c r="G29" s="278">
        <v>187089.50851686395</v>
      </c>
      <c r="H29" s="244"/>
      <c r="I29" s="279">
        <v>14279.556558</v>
      </c>
      <c r="J29" s="279">
        <v>16.687573399555919</v>
      </c>
      <c r="K29" s="279">
        <v>1.0665303260488488</v>
      </c>
    </row>
    <row r="30" spans="1:11" x14ac:dyDescent="0.25">
      <c r="A30" s="275">
        <v>43435</v>
      </c>
      <c r="B30" s="276">
        <v>12</v>
      </c>
      <c r="C30" s="277">
        <v>187089.50851686395</v>
      </c>
      <c r="D30" s="278">
        <v>0</v>
      </c>
      <c r="E30" s="278">
        <v>912.63</v>
      </c>
      <c r="F30" s="278">
        <v>912.63</v>
      </c>
      <c r="G30" s="278">
        <v>186176.87851686394</v>
      </c>
      <c r="H30" s="244"/>
      <c r="I30" s="279">
        <v>14279.556558</v>
      </c>
      <c r="J30" s="279">
        <v>16.687573399555919</v>
      </c>
      <c r="K30" s="279">
        <v>1.0665303260488488</v>
      </c>
    </row>
    <row r="31" spans="1:11" x14ac:dyDescent="0.25">
      <c r="A31" s="275">
        <v>43466</v>
      </c>
      <c r="B31" s="276">
        <v>13</v>
      </c>
      <c r="C31" s="277">
        <v>186176.87851686394</v>
      </c>
      <c r="D31" s="278">
        <v>0</v>
      </c>
      <c r="E31" s="278">
        <v>912.63</v>
      </c>
      <c r="F31" s="278">
        <v>912.63</v>
      </c>
      <c r="G31" s="278">
        <v>185264.24851686394</v>
      </c>
      <c r="H31" s="244"/>
      <c r="I31" s="279">
        <v>14279.556558</v>
      </c>
      <c r="J31" s="279">
        <v>16.687573399555919</v>
      </c>
      <c r="K31" s="279">
        <v>1.0665303260488488</v>
      </c>
    </row>
    <row r="32" spans="1:11" x14ac:dyDescent="0.25">
      <c r="A32" s="275">
        <v>43497</v>
      </c>
      <c r="B32" s="276">
        <v>14</v>
      </c>
      <c r="C32" s="277">
        <v>185264.24851686394</v>
      </c>
      <c r="D32" s="278">
        <v>0</v>
      </c>
      <c r="E32" s="278">
        <v>912.63</v>
      </c>
      <c r="F32" s="278">
        <v>912.63</v>
      </c>
      <c r="G32" s="278">
        <v>184351.61851686393</v>
      </c>
      <c r="H32" s="244"/>
      <c r="I32" s="279">
        <v>14279.556558</v>
      </c>
      <c r="J32" s="279">
        <v>16.687573399555919</v>
      </c>
      <c r="K32" s="279">
        <v>1.0665303260488488</v>
      </c>
    </row>
    <row r="33" spans="1:11" x14ac:dyDescent="0.25">
      <c r="A33" s="275">
        <v>43525</v>
      </c>
      <c r="B33" s="276">
        <v>15</v>
      </c>
      <c r="C33" s="277">
        <v>184351.61851686393</v>
      </c>
      <c r="D33" s="278">
        <v>0</v>
      </c>
      <c r="E33" s="278">
        <v>912.63</v>
      </c>
      <c r="F33" s="278">
        <v>912.63</v>
      </c>
      <c r="G33" s="278">
        <v>183438.98851686393</v>
      </c>
      <c r="H33" s="244"/>
      <c r="I33" s="279">
        <v>14279.556558</v>
      </c>
      <c r="J33" s="279">
        <v>16.687573399555919</v>
      </c>
      <c r="K33" s="279">
        <v>1.0665303260488488</v>
      </c>
    </row>
    <row r="34" spans="1:11" x14ac:dyDescent="0.25">
      <c r="A34" s="275">
        <v>43556</v>
      </c>
      <c r="B34" s="276">
        <v>16</v>
      </c>
      <c r="C34" s="277">
        <v>183438.98851686393</v>
      </c>
      <c r="D34" s="278">
        <v>0</v>
      </c>
      <c r="E34" s="278">
        <v>912.63</v>
      </c>
      <c r="F34" s="278">
        <v>912.63</v>
      </c>
      <c r="G34" s="278">
        <v>182526.35851686393</v>
      </c>
      <c r="H34" s="244"/>
      <c r="I34" s="279">
        <v>14279.556558</v>
      </c>
      <c r="J34" s="279">
        <v>16.687573399555919</v>
      </c>
      <c r="K34" s="279">
        <v>1.0665303260488488</v>
      </c>
    </row>
    <row r="35" spans="1:11" x14ac:dyDescent="0.25">
      <c r="A35" s="275">
        <v>43586</v>
      </c>
      <c r="B35" s="276">
        <v>17</v>
      </c>
      <c r="C35" s="277">
        <v>182526.35851686393</v>
      </c>
      <c r="D35" s="278">
        <v>0</v>
      </c>
      <c r="E35" s="278">
        <v>912.63</v>
      </c>
      <c r="F35" s="278">
        <v>912.63</v>
      </c>
      <c r="G35" s="278">
        <v>181613.72851686392</v>
      </c>
      <c r="H35" s="244"/>
      <c r="I35" s="279">
        <v>14279.556558</v>
      </c>
      <c r="J35" s="279">
        <v>16.687573399555919</v>
      </c>
      <c r="K35" s="279">
        <v>1.0665303260488488</v>
      </c>
    </row>
    <row r="36" spans="1:11" x14ac:dyDescent="0.25">
      <c r="A36" s="275">
        <v>43617</v>
      </c>
      <c r="B36" s="276">
        <v>18</v>
      </c>
      <c r="C36" s="277">
        <v>181613.72851686392</v>
      </c>
      <c r="D36" s="278">
        <v>0</v>
      </c>
      <c r="E36" s="278">
        <v>912.63</v>
      </c>
      <c r="F36" s="278">
        <v>912.63</v>
      </c>
      <c r="G36" s="278">
        <v>180701.09851686392</v>
      </c>
      <c r="H36" s="244"/>
      <c r="I36" s="279">
        <v>14279.556558</v>
      </c>
      <c r="J36" s="279">
        <v>16.687573399555919</v>
      </c>
      <c r="K36" s="279">
        <v>1.0665303260488488</v>
      </c>
    </row>
    <row r="37" spans="1:11" x14ac:dyDescent="0.25">
      <c r="A37" s="275">
        <v>43647</v>
      </c>
      <c r="B37" s="276">
        <v>19</v>
      </c>
      <c r="C37" s="277">
        <v>180701.09851686392</v>
      </c>
      <c r="D37" s="278">
        <v>0</v>
      </c>
      <c r="E37" s="278">
        <v>912.63</v>
      </c>
      <c r="F37" s="278">
        <v>912.63</v>
      </c>
      <c r="G37" s="278">
        <v>179788.46851686391</v>
      </c>
      <c r="H37" s="244"/>
      <c r="I37" s="279">
        <v>14279.556558</v>
      </c>
      <c r="J37" s="279">
        <v>16.687573399555919</v>
      </c>
      <c r="K37" s="279">
        <v>1.0665303260488488</v>
      </c>
    </row>
    <row r="38" spans="1:11" x14ac:dyDescent="0.25">
      <c r="A38" s="275">
        <v>43678</v>
      </c>
      <c r="B38" s="276">
        <v>20</v>
      </c>
      <c r="C38" s="277">
        <v>179788.46851686391</v>
      </c>
      <c r="D38" s="278">
        <v>0</v>
      </c>
      <c r="E38" s="278">
        <v>912.63</v>
      </c>
      <c r="F38" s="278">
        <v>912.63</v>
      </c>
      <c r="G38" s="278">
        <v>178875.83851686391</v>
      </c>
      <c r="H38" s="244"/>
      <c r="I38" s="279">
        <v>14279.556558</v>
      </c>
      <c r="J38" s="279">
        <v>16.687573399555919</v>
      </c>
      <c r="K38" s="279">
        <v>1.0665303260488488</v>
      </c>
    </row>
    <row r="39" spans="1:11" x14ac:dyDescent="0.25">
      <c r="A39" s="275">
        <v>43709</v>
      </c>
      <c r="B39" s="276">
        <v>21</v>
      </c>
      <c r="C39" s="277">
        <v>178875.83851686391</v>
      </c>
      <c r="D39" s="278">
        <v>0</v>
      </c>
      <c r="E39" s="278">
        <v>912.63</v>
      </c>
      <c r="F39" s="278">
        <v>912.63</v>
      </c>
      <c r="G39" s="278">
        <v>177963.2085168639</v>
      </c>
      <c r="H39" s="244"/>
      <c r="I39" s="279">
        <v>14279.556558</v>
      </c>
      <c r="J39" s="279">
        <v>16.687573399555919</v>
      </c>
      <c r="K39" s="279">
        <v>1.0665303260488488</v>
      </c>
    </row>
    <row r="40" spans="1:11" x14ac:dyDescent="0.25">
      <c r="A40" s="275">
        <v>43739</v>
      </c>
      <c r="B40" s="276">
        <v>22</v>
      </c>
      <c r="C40" s="277">
        <v>177963.2085168639</v>
      </c>
      <c r="D40" s="278">
        <v>0</v>
      </c>
      <c r="E40" s="278">
        <v>912.63</v>
      </c>
      <c r="F40" s="278">
        <v>912.63</v>
      </c>
      <c r="G40" s="278">
        <v>177050.5785168639</v>
      </c>
      <c r="H40" s="244"/>
      <c r="I40" s="279">
        <v>14279.556558</v>
      </c>
      <c r="J40" s="279">
        <v>16.687573399555919</v>
      </c>
      <c r="K40" s="279">
        <v>1.0665303260488488</v>
      </c>
    </row>
    <row r="41" spans="1:11" x14ac:dyDescent="0.25">
      <c r="A41" s="275">
        <v>43770</v>
      </c>
      <c r="B41" s="276">
        <v>23</v>
      </c>
      <c r="C41" s="277">
        <v>177050.5785168639</v>
      </c>
      <c r="D41" s="278">
        <v>0</v>
      </c>
      <c r="E41" s="278">
        <v>912.63</v>
      </c>
      <c r="F41" s="278">
        <v>912.63</v>
      </c>
      <c r="G41" s="278">
        <v>176137.94851686389</v>
      </c>
      <c r="H41" s="244"/>
      <c r="I41" s="279">
        <v>14279.556558</v>
      </c>
      <c r="J41" s="279">
        <v>16.687573399555919</v>
      </c>
      <c r="K41" s="279">
        <v>1.0665303260488488</v>
      </c>
    </row>
    <row r="42" spans="1:11" x14ac:dyDescent="0.25">
      <c r="A42" s="275">
        <v>43800</v>
      </c>
      <c r="B42" s="276">
        <v>24</v>
      </c>
      <c r="C42" s="277">
        <v>176137.94851686389</v>
      </c>
      <c r="D42" s="278">
        <v>0</v>
      </c>
      <c r="E42" s="278">
        <v>912.63</v>
      </c>
      <c r="F42" s="278">
        <v>912.63</v>
      </c>
      <c r="G42" s="278">
        <v>175225.31851686389</v>
      </c>
      <c r="H42" s="244"/>
      <c r="I42" s="279">
        <v>14279.556558</v>
      </c>
      <c r="J42" s="279">
        <v>16.687573399555919</v>
      </c>
      <c r="K42" s="279">
        <v>1.0665303260488488</v>
      </c>
    </row>
    <row r="43" spans="1:11" x14ac:dyDescent="0.25">
      <c r="A43" s="275">
        <v>43831</v>
      </c>
      <c r="B43" s="276">
        <v>25</v>
      </c>
      <c r="C43" s="277">
        <v>175225.31851686389</v>
      </c>
      <c r="D43" s="278">
        <v>0</v>
      </c>
      <c r="E43" s="278">
        <v>912.63</v>
      </c>
      <c r="F43" s="278">
        <v>912.63</v>
      </c>
      <c r="G43" s="278">
        <v>174312.68851686388</v>
      </c>
      <c r="H43" s="244"/>
      <c r="I43" s="279">
        <v>14279.556558</v>
      </c>
      <c r="J43" s="279">
        <v>16.687573399555919</v>
      </c>
      <c r="K43" s="279">
        <v>1.0665303260488488</v>
      </c>
    </row>
    <row r="44" spans="1:11" x14ac:dyDescent="0.25">
      <c r="A44" s="275">
        <v>43862</v>
      </c>
      <c r="B44" s="276">
        <v>26</v>
      </c>
      <c r="C44" s="277">
        <v>174312.68851686388</v>
      </c>
      <c r="D44" s="278">
        <v>0</v>
      </c>
      <c r="E44" s="278">
        <v>912.63</v>
      </c>
      <c r="F44" s="278">
        <v>912.63</v>
      </c>
      <c r="G44" s="278">
        <v>173400.05851686388</v>
      </c>
      <c r="H44" s="244"/>
      <c r="I44" s="279">
        <v>14279.556558</v>
      </c>
      <c r="J44" s="279">
        <v>16.687573399555919</v>
      </c>
      <c r="K44" s="279">
        <v>1.0665303260488488</v>
      </c>
    </row>
    <row r="45" spans="1:11" x14ac:dyDescent="0.25">
      <c r="A45" s="275">
        <v>43891</v>
      </c>
      <c r="B45" s="276">
        <v>27</v>
      </c>
      <c r="C45" s="277">
        <v>173400.05851686388</v>
      </c>
      <c r="D45" s="278">
        <v>0</v>
      </c>
      <c r="E45" s="278">
        <v>912.63</v>
      </c>
      <c r="F45" s="278">
        <v>912.63</v>
      </c>
      <c r="G45" s="278">
        <v>172487.42851686387</v>
      </c>
      <c r="H45" s="244"/>
      <c r="I45" s="279">
        <v>14279.556558</v>
      </c>
      <c r="J45" s="279">
        <v>16.687573399555919</v>
      </c>
      <c r="K45" s="279">
        <v>1.0665303260488488</v>
      </c>
    </row>
    <row r="46" spans="1:11" x14ac:dyDescent="0.25">
      <c r="A46" s="275">
        <v>43922</v>
      </c>
      <c r="B46" s="276">
        <v>28</v>
      </c>
      <c r="C46" s="277">
        <v>172487.42851686387</v>
      </c>
      <c r="D46" s="278">
        <v>0</v>
      </c>
      <c r="E46" s="278">
        <v>912.63</v>
      </c>
      <c r="F46" s="278">
        <v>912.63</v>
      </c>
      <c r="G46" s="278">
        <v>171574.79851686387</v>
      </c>
      <c r="H46" s="244"/>
      <c r="I46" s="279">
        <v>14279.556558</v>
      </c>
      <c r="J46" s="279">
        <v>16.687573399555919</v>
      </c>
      <c r="K46" s="279">
        <v>1.0665303260488488</v>
      </c>
    </row>
    <row r="47" spans="1:11" x14ac:dyDescent="0.25">
      <c r="A47" s="275">
        <v>43952</v>
      </c>
      <c r="B47" s="276">
        <v>29</v>
      </c>
      <c r="C47" s="277">
        <v>171574.79851686387</v>
      </c>
      <c r="D47" s="278">
        <v>0</v>
      </c>
      <c r="E47" s="278">
        <v>912.63</v>
      </c>
      <c r="F47" s="278">
        <v>912.63</v>
      </c>
      <c r="G47" s="278">
        <v>170662.16851686387</v>
      </c>
      <c r="H47" s="244"/>
      <c r="I47" s="279">
        <v>14279.556558</v>
      </c>
      <c r="J47" s="279">
        <v>16.687573399555919</v>
      </c>
      <c r="K47" s="279">
        <v>1.0665303260488488</v>
      </c>
    </row>
    <row r="48" spans="1:11" x14ac:dyDescent="0.25">
      <c r="A48" s="280">
        <v>43983</v>
      </c>
      <c r="B48" s="281">
        <v>30</v>
      </c>
      <c r="C48" s="282">
        <v>170662.16851686387</v>
      </c>
      <c r="D48" s="283">
        <v>0</v>
      </c>
      <c r="E48" s="283">
        <v>912.63</v>
      </c>
      <c r="F48" s="283">
        <v>912.63</v>
      </c>
      <c r="G48" s="283">
        <v>169749.53851686386</v>
      </c>
      <c r="H48" s="244"/>
      <c r="I48" s="279">
        <v>14279.556558</v>
      </c>
      <c r="J48" s="279">
        <v>16.687573399555919</v>
      </c>
      <c r="K48" s="279">
        <v>1.0665303260488488</v>
      </c>
    </row>
    <row r="49" spans="1:11" x14ac:dyDescent="0.25">
      <c r="A49" s="275">
        <v>44013</v>
      </c>
      <c r="B49" s="276">
        <v>31</v>
      </c>
      <c r="C49" s="277">
        <v>169749.53851686386</v>
      </c>
      <c r="D49" s="278">
        <v>0</v>
      </c>
      <c r="E49" s="278">
        <v>0</v>
      </c>
      <c r="F49" s="278">
        <v>0</v>
      </c>
      <c r="G49" s="278">
        <v>169749.53851686386</v>
      </c>
      <c r="H49" s="244"/>
      <c r="I49" s="279">
        <v>0</v>
      </c>
      <c r="J49" s="279">
        <v>0</v>
      </c>
      <c r="K49" s="279">
        <v>0</v>
      </c>
    </row>
    <row r="50" spans="1:11" x14ac:dyDescent="0.25">
      <c r="A50" s="275">
        <v>44044</v>
      </c>
      <c r="B50" s="276">
        <v>32</v>
      </c>
      <c r="C50" s="277">
        <v>169749.53851686386</v>
      </c>
      <c r="D50" s="278">
        <v>0</v>
      </c>
      <c r="E50" s="278">
        <v>0</v>
      </c>
      <c r="F50" s="278">
        <v>0</v>
      </c>
      <c r="G50" s="278">
        <v>169749.53851686386</v>
      </c>
      <c r="H50" s="244"/>
      <c r="I50" s="279">
        <v>0</v>
      </c>
      <c r="J50" s="279">
        <v>0</v>
      </c>
      <c r="K50" s="279">
        <v>0</v>
      </c>
    </row>
    <row r="51" spans="1:11" x14ac:dyDescent="0.25">
      <c r="A51" s="275">
        <v>44075</v>
      </c>
      <c r="B51" s="276">
        <v>33</v>
      </c>
      <c r="C51" s="277">
        <v>169749.53851686386</v>
      </c>
      <c r="D51" s="278">
        <v>0</v>
      </c>
      <c r="E51" s="278">
        <v>0</v>
      </c>
      <c r="F51" s="278">
        <v>0</v>
      </c>
      <c r="G51" s="278">
        <v>169749.53851686386</v>
      </c>
      <c r="H51" s="244"/>
      <c r="I51" s="279">
        <v>0</v>
      </c>
      <c r="J51" s="279">
        <v>0</v>
      </c>
      <c r="K51" s="279">
        <v>0</v>
      </c>
    </row>
    <row r="52" spans="1:11" x14ac:dyDescent="0.25">
      <c r="A52" s="275">
        <v>44105</v>
      </c>
      <c r="B52" s="276">
        <v>34</v>
      </c>
      <c r="C52" s="277">
        <v>169749.53851686386</v>
      </c>
      <c r="D52" s="278">
        <v>0</v>
      </c>
      <c r="E52" s="278">
        <v>0</v>
      </c>
      <c r="F52" s="278">
        <v>0</v>
      </c>
      <c r="G52" s="278">
        <v>169749.53851686386</v>
      </c>
      <c r="H52" s="244"/>
      <c r="I52" s="279">
        <v>0</v>
      </c>
      <c r="J52" s="279">
        <v>0</v>
      </c>
      <c r="K52" s="279">
        <v>0</v>
      </c>
    </row>
    <row r="53" spans="1:11" x14ac:dyDescent="0.25">
      <c r="A53" s="275">
        <v>44136</v>
      </c>
      <c r="B53" s="276">
        <v>35</v>
      </c>
      <c r="C53" s="277">
        <v>169749.53851686386</v>
      </c>
      <c r="D53" s="278">
        <v>0</v>
      </c>
      <c r="E53" s="278">
        <v>0</v>
      </c>
      <c r="F53" s="278">
        <v>0</v>
      </c>
      <c r="G53" s="278">
        <v>169749.53851686386</v>
      </c>
      <c r="H53" s="244"/>
      <c r="I53" s="279">
        <v>0</v>
      </c>
      <c r="J53" s="279">
        <v>0</v>
      </c>
      <c r="K53" s="279">
        <v>0</v>
      </c>
    </row>
    <row r="54" spans="1:11" x14ac:dyDescent="0.25">
      <c r="A54" s="275">
        <v>44166</v>
      </c>
      <c r="B54" s="276">
        <v>36</v>
      </c>
      <c r="C54" s="277">
        <v>169749.53851686386</v>
      </c>
      <c r="D54" s="278">
        <v>0</v>
      </c>
      <c r="E54" s="278">
        <v>0</v>
      </c>
      <c r="F54" s="278">
        <v>0</v>
      </c>
      <c r="G54" s="278">
        <v>169749.53851686386</v>
      </c>
      <c r="H54" s="244"/>
      <c r="I54" s="279">
        <v>0</v>
      </c>
      <c r="J54" s="279">
        <v>0</v>
      </c>
      <c r="K54" s="279">
        <v>0</v>
      </c>
    </row>
    <row r="55" spans="1:11" x14ac:dyDescent="0.25">
      <c r="A55" s="275">
        <v>44197</v>
      </c>
      <c r="B55" s="276">
        <v>37</v>
      </c>
      <c r="C55" s="277">
        <v>169749.53851686386</v>
      </c>
      <c r="D55" s="278">
        <v>0</v>
      </c>
      <c r="E55" s="278">
        <v>0</v>
      </c>
      <c r="F55" s="278">
        <v>0</v>
      </c>
      <c r="G55" s="278">
        <v>169749.53851686386</v>
      </c>
      <c r="H55" s="244"/>
      <c r="I55" s="279">
        <v>0</v>
      </c>
      <c r="J55" s="279">
        <v>0</v>
      </c>
      <c r="K55" s="279">
        <v>0</v>
      </c>
    </row>
    <row r="56" spans="1:11" x14ac:dyDescent="0.25">
      <c r="A56" s="275">
        <v>44228</v>
      </c>
      <c r="B56" s="276">
        <v>38</v>
      </c>
      <c r="C56" s="277">
        <v>169749.53851686386</v>
      </c>
      <c r="D56" s="278">
        <v>0</v>
      </c>
      <c r="E56" s="278">
        <v>0</v>
      </c>
      <c r="F56" s="278">
        <v>0</v>
      </c>
      <c r="G56" s="278">
        <v>169749.53851686386</v>
      </c>
      <c r="H56" s="244"/>
      <c r="I56" s="279">
        <v>0</v>
      </c>
      <c r="J56" s="279">
        <v>0</v>
      </c>
      <c r="K56" s="279">
        <v>0</v>
      </c>
    </row>
    <row r="57" spans="1:11" x14ac:dyDescent="0.25">
      <c r="A57" s="275">
        <v>44256</v>
      </c>
      <c r="B57" s="276">
        <v>39</v>
      </c>
      <c r="C57" s="277">
        <v>169749.53851686386</v>
      </c>
      <c r="D57" s="278">
        <v>0</v>
      </c>
      <c r="E57" s="278">
        <v>0</v>
      </c>
      <c r="F57" s="278">
        <v>0</v>
      </c>
      <c r="G57" s="278">
        <v>169749.53851686386</v>
      </c>
      <c r="H57" s="244"/>
      <c r="I57" s="279">
        <v>0</v>
      </c>
      <c r="J57" s="279">
        <v>0</v>
      </c>
      <c r="K57" s="279">
        <v>0</v>
      </c>
    </row>
    <row r="58" spans="1:11" x14ac:dyDescent="0.25">
      <c r="A58" s="275">
        <v>44287</v>
      </c>
      <c r="B58" s="276">
        <v>40</v>
      </c>
      <c r="C58" s="277">
        <v>169749.53851686386</v>
      </c>
      <c r="D58" s="278">
        <v>0</v>
      </c>
      <c r="E58" s="278">
        <v>0</v>
      </c>
      <c r="F58" s="278">
        <v>0</v>
      </c>
      <c r="G58" s="278">
        <v>169749.53851686386</v>
      </c>
      <c r="H58" s="244"/>
      <c r="I58" s="279">
        <v>0</v>
      </c>
      <c r="J58" s="279">
        <v>0</v>
      </c>
      <c r="K58" s="279">
        <v>0</v>
      </c>
    </row>
    <row r="59" spans="1:11" x14ac:dyDescent="0.25">
      <c r="A59" s="275">
        <v>44317</v>
      </c>
      <c r="B59" s="276">
        <v>41</v>
      </c>
      <c r="C59" s="277">
        <v>169749.53851686386</v>
      </c>
      <c r="D59" s="278">
        <v>0</v>
      </c>
      <c r="E59" s="278">
        <v>0</v>
      </c>
      <c r="F59" s="278">
        <v>0</v>
      </c>
      <c r="G59" s="278">
        <v>169749.53851686386</v>
      </c>
      <c r="H59" s="244"/>
      <c r="I59" s="279">
        <v>0</v>
      </c>
      <c r="J59" s="279">
        <v>0</v>
      </c>
      <c r="K59" s="279">
        <v>0</v>
      </c>
    </row>
    <row r="60" spans="1:11" x14ac:dyDescent="0.25">
      <c r="A60" s="275">
        <v>44348</v>
      </c>
      <c r="B60" s="276">
        <v>42</v>
      </c>
      <c r="C60" s="277">
        <v>169749.53851686386</v>
      </c>
      <c r="D60" s="278">
        <v>0</v>
      </c>
      <c r="E60" s="278">
        <v>0</v>
      </c>
      <c r="F60" s="278">
        <v>0</v>
      </c>
      <c r="G60" s="278">
        <v>169749.53851686386</v>
      </c>
      <c r="H60" s="244"/>
      <c r="I60" s="279">
        <v>0</v>
      </c>
      <c r="J60" s="279">
        <v>0</v>
      </c>
      <c r="K60" s="279">
        <v>0</v>
      </c>
    </row>
    <row r="61" spans="1:11" x14ac:dyDescent="0.25">
      <c r="A61" s="275">
        <v>44378</v>
      </c>
      <c r="B61" s="276">
        <v>43</v>
      </c>
      <c r="C61" s="277">
        <v>169749.53851686386</v>
      </c>
      <c r="D61" s="278">
        <v>0</v>
      </c>
      <c r="E61" s="278">
        <v>0</v>
      </c>
      <c r="F61" s="278">
        <v>0</v>
      </c>
      <c r="G61" s="278">
        <v>169749.53851686386</v>
      </c>
      <c r="H61" s="244"/>
      <c r="I61" s="279">
        <v>0</v>
      </c>
      <c r="J61" s="279">
        <v>0</v>
      </c>
      <c r="K61" s="279">
        <v>0</v>
      </c>
    </row>
    <row r="62" spans="1:11" x14ac:dyDescent="0.25">
      <c r="A62" s="275">
        <v>44409</v>
      </c>
      <c r="B62" s="276">
        <v>44</v>
      </c>
      <c r="C62" s="277">
        <v>169749.53851686386</v>
      </c>
      <c r="D62" s="278">
        <v>0</v>
      </c>
      <c r="E62" s="278">
        <v>0</v>
      </c>
      <c r="F62" s="278">
        <v>0</v>
      </c>
      <c r="G62" s="278">
        <v>169749.53851686386</v>
      </c>
      <c r="H62" s="244"/>
      <c r="I62" s="279">
        <v>0</v>
      </c>
      <c r="J62" s="279">
        <v>0</v>
      </c>
      <c r="K62" s="279">
        <v>0</v>
      </c>
    </row>
    <row r="63" spans="1:11" x14ac:dyDescent="0.25">
      <c r="A63" s="275">
        <v>44440</v>
      </c>
      <c r="B63" s="276">
        <v>45</v>
      </c>
      <c r="C63" s="277">
        <v>169749.53851686386</v>
      </c>
      <c r="D63" s="278">
        <v>0</v>
      </c>
      <c r="E63" s="278">
        <v>0</v>
      </c>
      <c r="F63" s="278">
        <v>0</v>
      </c>
      <c r="G63" s="278">
        <v>169749.53851686386</v>
      </c>
      <c r="H63" s="244"/>
      <c r="I63" s="279">
        <v>0</v>
      </c>
      <c r="J63" s="279">
        <v>0</v>
      </c>
      <c r="K63" s="279">
        <v>0</v>
      </c>
    </row>
    <row r="64" spans="1:11" x14ac:dyDescent="0.25">
      <c r="A64" s="275">
        <v>44470</v>
      </c>
      <c r="B64" s="276">
        <v>46</v>
      </c>
      <c r="C64" s="277">
        <v>169749.53851686386</v>
      </c>
      <c r="D64" s="278">
        <v>0</v>
      </c>
      <c r="E64" s="278">
        <v>0</v>
      </c>
      <c r="F64" s="278">
        <v>0</v>
      </c>
      <c r="G64" s="278">
        <v>169749.53851686386</v>
      </c>
      <c r="H64" s="244"/>
      <c r="I64" s="279">
        <v>0</v>
      </c>
      <c r="J64" s="279">
        <v>0</v>
      </c>
      <c r="K64" s="279">
        <v>0</v>
      </c>
    </row>
    <row r="65" spans="1:11" x14ac:dyDescent="0.25">
      <c r="A65" s="275">
        <v>44501</v>
      </c>
      <c r="B65" s="276">
        <v>47</v>
      </c>
      <c r="C65" s="277">
        <v>169749.53851686386</v>
      </c>
      <c r="D65" s="278">
        <v>0</v>
      </c>
      <c r="E65" s="278">
        <v>0</v>
      </c>
      <c r="F65" s="278">
        <v>0</v>
      </c>
      <c r="G65" s="278">
        <v>169749.53851686386</v>
      </c>
      <c r="H65" s="244"/>
      <c r="I65" s="279">
        <v>0</v>
      </c>
      <c r="J65" s="279">
        <v>0</v>
      </c>
      <c r="K65" s="279">
        <v>0</v>
      </c>
    </row>
    <row r="66" spans="1:11" x14ac:dyDescent="0.25">
      <c r="A66" s="275">
        <v>44531</v>
      </c>
      <c r="B66" s="276">
        <v>48</v>
      </c>
      <c r="C66" s="277">
        <v>169749.53851686386</v>
      </c>
      <c r="D66" s="278">
        <v>0</v>
      </c>
      <c r="E66" s="278">
        <v>0</v>
      </c>
      <c r="F66" s="278">
        <v>0</v>
      </c>
      <c r="G66" s="278">
        <v>169749.53851686386</v>
      </c>
      <c r="H66" s="244"/>
      <c r="I66" s="279">
        <v>0</v>
      </c>
      <c r="J66" s="279">
        <v>0</v>
      </c>
      <c r="K66" s="279">
        <v>0</v>
      </c>
    </row>
    <row r="67" spans="1:11" s="292" customFormat="1" x14ac:dyDescent="0.25">
      <c r="A67" s="151">
        <v>44562</v>
      </c>
      <c r="B67" s="152">
        <v>49</v>
      </c>
      <c r="C67" s="153">
        <v>169749.53851686386</v>
      </c>
      <c r="D67" s="154">
        <v>0</v>
      </c>
      <c r="E67" s="154">
        <v>0</v>
      </c>
      <c r="F67" s="154">
        <v>0</v>
      </c>
      <c r="G67" s="154">
        <v>169749.53851686386</v>
      </c>
      <c r="H67" s="290"/>
      <c r="I67" s="291">
        <v>0</v>
      </c>
      <c r="J67" s="291">
        <v>0</v>
      </c>
      <c r="K67" s="291">
        <v>0</v>
      </c>
    </row>
    <row r="68" spans="1:11" x14ac:dyDescent="0.25">
      <c r="A68" s="293">
        <v>44593</v>
      </c>
      <c r="B68" s="252">
        <v>50</v>
      </c>
      <c r="C68" s="294">
        <v>169749.53851686386</v>
      </c>
      <c r="D68" s="295">
        <v>0</v>
      </c>
      <c r="E68" s="295">
        <v>1016.4643024961907</v>
      </c>
      <c r="F68" s="295">
        <v>1016.4643024961907</v>
      </c>
      <c r="G68" s="295">
        <v>168733.07421436766</v>
      </c>
      <c r="H68" s="244"/>
      <c r="I68" s="279">
        <v>15904.210355436897</v>
      </c>
      <c r="J68" s="279">
        <v>18.586198849406212</v>
      </c>
      <c r="K68" s="279">
        <v>1.1878746085032028</v>
      </c>
    </row>
    <row r="69" spans="1:11" x14ac:dyDescent="0.25">
      <c r="A69" s="284">
        <v>44621</v>
      </c>
      <c r="B69" s="257">
        <v>51</v>
      </c>
      <c r="C69" s="249">
        <v>168733.07421436766</v>
      </c>
      <c r="D69" s="285">
        <v>0</v>
      </c>
      <c r="E69" s="285">
        <v>1016.4643024961907</v>
      </c>
      <c r="F69" s="285">
        <v>1016.4643024961907</v>
      </c>
      <c r="G69" s="285">
        <v>167716.60991187146</v>
      </c>
      <c r="H69" s="244"/>
      <c r="I69" s="279">
        <v>15904.210355436897</v>
      </c>
      <c r="J69" s="279">
        <v>18.586198849406212</v>
      </c>
      <c r="K69" s="279">
        <v>1.1878746085032028</v>
      </c>
    </row>
    <row r="70" spans="1:11" x14ac:dyDescent="0.25">
      <c r="A70" s="284">
        <v>44652</v>
      </c>
      <c r="B70" s="257">
        <v>52</v>
      </c>
      <c r="C70" s="249">
        <v>167716.60991187146</v>
      </c>
      <c r="D70" s="285">
        <v>0</v>
      </c>
      <c r="E70" s="285">
        <v>1016.4643024961907</v>
      </c>
      <c r="F70" s="285">
        <v>1016.4643024961907</v>
      </c>
      <c r="G70" s="285">
        <v>166700.14560937526</v>
      </c>
      <c r="H70" s="244"/>
      <c r="I70" s="279">
        <v>15904.210355436897</v>
      </c>
      <c r="J70" s="279">
        <v>18.586198849406212</v>
      </c>
      <c r="K70" s="279">
        <v>1.1878746085032028</v>
      </c>
    </row>
    <row r="71" spans="1:11" x14ac:dyDescent="0.25">
      <c r="A71" s="284">
        <v>44682</v>
      </c>
      <c r="B71" s="257">
        <v>53</v>
      </c>
      <c r="C71" s="249">
        <v>166700.14560937526</v>
      </c>
      <c r="D71" s="285">
        <v>0</v>
      </c>
      <c r="E71" s="285">
        <v>1016.4643024961906</v>
      </c>
      <c r="F71" s="285">
        <v>1016.4643024961906</v>
      </c>
      <c r="G71" s="285">
        <v>165683.68130687907</v>
      </c>
      <c r="H71" s="244"/>
      <c r="I71" s="279">
        <v>15904.210355436895</v>
      </c>
      <c r="J71" s="279">
        <v>18.586198849406209</v>
      </c>
      <c r="K71" s="279">
        <v>1.1878746085032028</v>
      </c>
    </row>
    <row r="72" spans="1:11" x14ac:dyDescent="0.25">
      <c r="A72" s="284">
        <v>44713</v>
      </c>
      <c r="B72" s="257">
        <v>54</v>
      </c>
      <c r="C72" s="249">
        <v>165683.68130687907</v>
      </c>
      <c r="D72" s="285">
        <v>0</v>
      </c>
      <c r="E72" s="285">
        <v>1016.4643024961906</v>
      </c>
      <c r="F72" s="285">
        <v>1016.4643024961906</v>
      </c>
      <c r="G72" s="285">
        <v>164667.21700438287</v>
      </c>
      <c r="H72" s="244"/>
      <c r="I72" s="279">
        <v>15904.210355436895</v>
      </c>
      <c r="J72" s="279">
        <v>18.586198849406209</v>
      </c>
      <c r="K72" s="279">
        <v>1.1878746085032028</v>
      </c>
    </row>
    <row r="73" spans="1:11" x14ac:dyDescent="0.25">
      <c r="A73" s="284">
        <v>44743</v>
      </c>
      <c r="B73" s="257">
        <v>55</v>
      </c>
      <c r="C73" s="249">
        <v>164667.21700438287</v>
      </c>
      <c r="D73" s="285">
        <v>0</v>
      </c>
      <c r="E73" s="285">
        <v>1016.4643024961905</v>
      </c>
      <c r="F73" s="285">
        <v>1016.4643024961905</v>
      </c>
      <c r="G73" s="285">
        <v>163650.75270188667</v>
      </c>
      <c r="H73" s="244"/>
      <c r="I73" s="279">
        <v>15904.210355436893</v>
      </c>
      <c r="J73" s="279">
        <v>18.586198849406209</v>
      </c>
      <c r="K73" s="279">
        <v>1.1878746085032026</v>
      </c>
    </row>
    <row r="74" spans="1:11" x14ac:dyDescent="0.25">
      <c r="A74" s="284">
        <v>44774</v>
      </c>
      <c r="B74" s="257">
        <v>56</v>
      </c>
      <c r="C74" s="249">
        <v>163650.75270188667</v>
      </c>
      <c r="D74" s="285">
        <v>0</v>
      </c>
      <c r="E74" s="285">
        <v>1016.4643024961905</v>
      </c>
      <c r="F74" s="285">
        <v>1016.4643024961905</v>
      </c>
      <c r="G74" s="285">
        <v>162634.28839939047</v>
      </c>
      <c r="H74" s="244"/>
      <c r="I74" s="279">
        <v>15904.210355436893</v>
      </c>
      <c r="J74" s="279">
        <v>18.586198849406209</v>
      </c>
      <c r="K74" s="279">
        <v>1.1878746085032026</v>
      </c>
    </row>
    <row r="75" spans="1:11" x14ac:dyDescent="0.25">
      <c r="A75" s="284">
        <v>44805</v>
      </c>
      <c r="B75" s="257">
        <v>57</v>
      </c>
      <c r="C75" s="249">
        <v>162634.28839939047</v>
      </c>
      <c r="D75" s="285">
        <v>0</v>
      </c>
      <c r="E75" s="285">
        <v>1016.4643024961904</v>
      </c>
      <c r="F75" s="285">
        <v>1016.4643024961904</v>
      </c>
      <c r="G75" s="285">
        <v>161617.82409689427</v>
      </c>
      <c r="H75" s="244"/>
      <c r="I75" s="279">
        <v>15904.210355436891</v>
      </c>
      <c r="J75" s="279">
        <v>18.586198849406205</v>
      </c>
      <c r="K75" s="279">
        <v>1.1878746085032024</v>
      </c>
    </row>
    <row r="76" spans="1:11" x14ac:dyDescent="0.25">
      <c r="A76" s="284">
        <v>44835</v>
      </c>
      <c r="B76" s="257">
        <v>58</v>
      </c>
      <c r="C76" s="249">
        <v>161617.82409689427</v>
      </c>
      <c r="D76" s="285">
        <v>0</v>
      </c>
      <c r="E76" s="285">
        <v>1016.4643024961904</v>
      </c>
      <c r="F76" s="285">
        <v>1016.4643024961904</v>
      </c>
      <c r="G76" s="285">
        <v>160601.35979439807</v>
      </c>
      <c r="H76" s="244"/>
      <c r="I76" s="279">
        <v>15904.210355436891</v>
      </c>
      <c r="J76" s="279">
        <v>18.586198849406205</v>
      </c>
      <c r="K76" s="279">
        <v>1.1878746085032024</v>
      </c>
    </row>
    <row r="77" spans="1:11" x14ac:dyDescent="0.25">
      <c r="A77" s="284">
        <v>44866</v>
      </c>
      <c r="B77" s="257">
        <v>59</v>
      </c>
      <c r="C77" s="249">
        <v>160601.35979439807</v>
      </c>
      <c r="D77" s="285">
        <v>0</v>
      </c>
      <c r="E77" s="285">
        <v>1016.4643024961903</v>
      </c>
      <c r="F77" s="285">
        <v>1016.4643024961903</v>
      </c>
      <c r="G77" s="285">
        <v>159584.89549190187</v>
      </c>
      <c r="H77" s="244"/>
      <c r="I77" s="279">
        <v>15904.21035543689</v>
      </c>
      <c r="J77" s="279">
        <v>18.586198849406205</v>
      </c>
      <c r="K77" s="279">
        <v>1.1878746085032024</v>
      </c>
    </row>
    <row r="78" spans="1:11" x14ac:dyDescent="0.25">
      <c r="A78" s="284">
        <v>44896</v>
      </c>
      <c r="B78" s="257">
        <v>60</v>
      </c>
      <c r="C78" s="249">
        <v>159584.89549190187</v>
      </c>
      <c r="D78" s="285">
        <v>0</v>
      </c>
      <c r="E78" s="285">
        <v>1016.4643024961903</v>
      </c>
      <c r="F78" s="285">
        <v>1016.4643024961903</v>
      </c>
      <c r="G78" s="285">
        <v>158568.43118940567</v>
      </c>
      <c r="H78" s="244"/>
      <c r="I78" s="279">
        <v>15904.21035543689</v>
      </c>
      <c r="J78" s="279">
        <v>18.586198849406205</v>
      </c>
      <c r="K78" s="279">
        <v>1.1878746085032024</v>
      </c>
    </row>
    <row r="79" spans="1:11" x14ac:dyDescent="0.25">
      <c r="A79" s="284">
        <v>44927</v>
      </c>
      <c r="B79" s="257">
        <v>61</v>
      </c>
      <c r="C79" s="249">
        <v>158568.43118940567</v>
      </c>
      <c r="D79" s="285">
        <v>0</v>
      </c>
      <c r="E79" s="285">
        <v>1016.4643024961903</v>
      </c>
      <c r="F79" s="285">
        <v>1016.4643024961903</v>
      </c>
      <c r="G79" s="285">
        <v>157551.96688690947</v>
      </c>
      <c r="H79" s="244"/>
      <c r="I79" s="279">
        <v>15904.21035543689</v>
      </c>
      <c r="J79" s="279">
        <v>18.586198849406205</v>
      </c>
      <c r="K79" s="279">
        <v>1.1878746085032024</v>
      </c>
    </row>
    <row r="80" spans="1:11" x14ac:dyDescent="0.25">
      <c r="A80" s="284">
        <v>44958</v>
      </c>
      <c r="B80" s="257">
        <v>62</v>
      </c>
      <c r="C80" s="249">
        <v>157551.96688690947</v>
      </c>
      <c r="D80" s="285">
        <v>0</v>
      </c>
      <c r="E80" s="285">
        <v>1016.4643024961902</v>
      </c>
      <c r="F80" s="285">
        <v>1016.4643024961902</v>
      </c>
      <c r="G80" s="285">
        <v>156535.50258441328</v>
      </c>
      <c r="H80" s="244"/>
      <c r="I80" s="279">
        <v>15904.210355436888</v>
      </c>
      <c r="J80" s="279">
        <v>18.586198849406202</v>
      </c>
      <c r="K80" s="279">
        <v>1.1878746085032021</v>
      </c>
    </row>
    <row r="81" spans="1:11" x14ac:dyDescent="0.25">
      <c r="A81" s="284">
        <v>44986</v>
      </c>
      <c r="B81" s="257">
        <v>63</v>
      </c>
      <c r="C81" s="249">
        <v>156535.50258441328</v>
      </c>
      <c r="D81" s="285">
        <v>0</v>
      </c>
      <c r="E81" s="285">
        <v>1016.4643024961902</v>
      </c>
      <c r="F81" s="285">
        <v>1016.4643024961902</v>
      </c>
      <c r="G81" s="285">
        <v>155519.03828191708</v>
      </c>
      <c r="H81" s="244"/>
      <c r="I81" s="279">
        <v>15904.210355436888</v>
      </c>
      <c r="J81" s="279">
        <v>18.586198849406202</v>
      </c>
      <c r="K81" s="279">
        <v>1.1878746085032021</v>
      </c>
    </row>
    <row r="82" spans="1:11" x14ac:dyDescent="0.25">
      <c r="A82" s="284">
        <v>45017</v>
      </c>
      <c r="B82" s="257">
        <v>64</v>
      </c>
      <c r="C82" s="249">
        <v>155519.03828191708</v>
      </c>
      <c r="D82" s="285">
        <v>0</v>
      </c>
      <c r="E82" s="285">
        <v>1016.46430249619</v>
      </c>
      <c r="F82" s="285">
        <v>1016.46430249619</v>
      </c>
      <c r="G82" s="285">
        <v>154502.57397942088</v>
      </c>
      <c r="H82" s="244"/>
      <c r="I82" s="279">
        <v>15904.210355436886</v>
      </c>
      <c r="J82" s="279">
        <v>18.586198849406198</v>
      </c>
      <c r="K82" s="279">
        <v>1.1878746085032021</v>
      </c>
    </row>
    <row r="83" spans="1:11" x14ac:dyDescent="0.25">
      <c r="A83" s="284">
        <v>45047</v>
      </c>
      <c r="B83" s="257">
        <v>65</v>
      </c>
      <c r="C83" s="249">
        <v>154502.57397942088</v>
      </c>
      <c r="D83" s="285">
        <v>0</v>
      </c>
      <c r="E83" s="285">
        <v>1016.46430249619</v>
      </c>
      <c r="F83" s="285">
        <v>1016.46430249619</v>
      </c>
      <c r="G83" s="285">
        <v>153486.10967692468</v>
      </c>
      <c r="H83" s="244"/>
      <c r="I83" s="279">
        <v>15904.210355436886</v>
      </c>
      <c r="J83" s="279">
        <v>18.586198849406198</v>
      </c>
      <c r="K83" s="279">
        <v>1.1878746085032021</v>
      </c>
    </row>
    <row r="84" spans="1:11" x14ac:dyDescent="0.25">
      <c r="A84" s="284">
        <v>45078</v>
      </c>
      <c r="B84" s="257">
        <v>66</v>
      </c>
      <c r="C84" s="249">
        <v>153486.10967692468</v>
      </c>
      <c r="D84" s="285">
        <v>0</v>
      </c>
      <c r="E84" s="285">
        <v>1016.4643024961899</v>
      </c>
      <c r="F84" s="285">
        <v>1016.4643024961899</v>
      </c>
      <c r="G84" s="285">
        <v>152469.64537442848</v>
      </c>
      <c r="H84" s="244"/>
      <c r="I84" s="279">
        <v>15904.210355436884</v>
      </c>
      <c r="J84" s="279">
        <v>18.586198849406198</v>
      </c>
      <c r="K84" s="279">
        <v>1.1878746085032019</v>
      </c>
    </row>
    <row r="85" spans="1:11" x14ac:dyDescent="0.25">
      <c r="A85" s="284">
        <v>45108</v>
      </c>
      <c r="B85" s="257">
        <v>67</v>
      </c>
      <c r="C85" s="249">
        <v>152469.64537442848</v>
      </c>
      <c r="D85" s="285">
        <v>0</v>
      </c>
      <c r="E85" s="285">
        <v>1016.4643024961898</v>
      </c>
      <c r="F85" s="285">
        <v>1016.4643024961898</v>
      </c>
      <c r="G85" s="285">
        <v>151453.18107193228</v>
      </c>
      <c r="H85" s="244"/>
      <c r="I85" s="279">
        <v>15904.210355436882</v>
      </c>
      <c r="J85" s="279">
        <v>18.586198849406195</v>
      </c>
      <c r="K85" s="279">
        <v>1.1878746085032017</v>
      </c>
    </row>
    <row r="86" spans="1:11" x14ac:dyDescent="0.25">
      <c r="A86" s="284">
        <v>45139</v>
      </c>
      <c r="B86" s="257">
        <v>68</v>
      </c>
      <c r="C86" s="249">
        <v>151453.18107193228</v>
      </c>
      <c r="D86" s="285">
        <v>0</v>
      </c>
      <c r="E86" s="285">
        <v>1016.4643024961898</v>
      </c>
      <c r="F86" s="285">
        <v>1016.4643024961898</v>
      </c>
      <c r="G86" s="285">
        <v>150436.71676943608</v>
      </c>
      <c r="H86" s="244"/>
      <c r="I86" s="279">
        <v>15904.210355436882</v>
      </c>
      <c r="J86" s="279">
        <v>18.586198849406195</v>
      </c>
      <c r="K86" s="279">
        <v>1.1878746085032017</v>
      </c>
    </row>
    <row r="87" spans="1:11" x14ac:dyDescent="0.25">
      <c r="A87" s="284">
        <v>45170</v>
      </c>
      <c r="B87" s="257">
        <v>69</v>
      </c>
      <c r="C87" s="249">
        <v>150436.71676943608</v>
      </c>
      <c r="D87" s="285">
        <v>0</v>
      </c>
      <c r="E87" s="285">
        <v>1016.4643024961897</v>
      </c>
      <c r="F87" s="285">
        <v>1016.4643024961897</v>
      </c>
      <c r="G87" s="285">
        <v>149420.25246693988</v>
      </c>
      <c r="H87" s="244"/>
      <c r="I87" s="279">
        <v>15904.21035543688</v>
      </c>
      <c r="J87" s="279">
        <v>18.586198849406195</v>
      </c>
      <c r="K87" s="279">
        <v>1.1878746085032017</v>
      </c>
    </row>
    <row r="88" spans="1:11" x14ac:dyDescent="0.25">
      <c r="A88" s="284">
        <v>45200</v>
      </c>
      <c r="B88" s="257">
        <v>70</v>
      </c>
      <c r="C88" s="249">
        <v>149420.25246693988</v>
      </c>
      <c r="D88" s="285">
        <v>0</v>
      </c>
      <c r="E88" s="285">
        <v>1016.4643024961897</v>
      </c>
      <c r="F88" s="285">
        <v>1016.4643024961897</v>
      </c>
      <c r="G88" s="285">
        <v>148403.78816444369</v>
      </c>
      <c r="H88" s="244"/>
      <c r="I88" s="279">
        <v>15904.21035543688</v>
      </c>
      <c r="J88" s="279">
        <v>18.586198849406195</v>
      </c>
      <c r="K88" s="279">
        <v>1.1878746085032017</v>
      </c>
    </row>
    <row r="89" spans="1:11" x14ac:dyDescent="0.25">
      <c r="A89" s="284">
        <v>45231</v>
      </c>
      <c r="B89" s="257">
        <v>71</v>
      </c>
      <c r="C89" s="249">
        <v>148403.78816444369</v>
      </c>
      <c r="D89" s="285">
        <v>0</v>
      </c>
      <c r="E89" s="285">
        <v>1016.4643024961896</v>
      </c>
      <c r="F89" s="285">
        <v>1016.4643024961896</v>
      </c>
      <c r="G89" s="285">
        <v>147387.32386194749</v>
      </c>
      <c r="H89" s="244"/>
      <c r="I89" s="279">
        <v>15904.210355436879</v>
      </c>
      <c r="J89" s="279">
        <v>18.586198849406191</v>
      </c>
      <c r="K89" s="279">
        <v>1.1878746085032015</v>
      </c>
    </row>
    <row r="90" spans="1:11" x14ac:dyDescent="0.25">
      <c r="A90" s="284">
        <v>45261</v>
      </c>
      <c r="B90" s="257">
        <v>72</v>
      </c>
      <c r="C90" s="249">
        <v>147387.32386194749</v>
      </c>
      <c r="D90" s="285">
        <v>0</v>
      </c>
      <c r="E90" s="285">
        <v>1016.4643024961896</v>
      </c>
      <c r="F90" s="285">
        <v>1016.4643024961896</v>
      </c>
      <c r="G90" s="285">
        <v>146370.85955945129</v>
      </c>
      <c r="H90" s="244"/>
      <c r="I90" s="279">
        <v>15904.210355436879</v>
      </c>
      <c r="J90" s="279">
        <v>18.586198849406191</v>
      </c>
      <c r="K90" s="279">
        <v>1.1878746085032015</v>
      </c>
    </row>
    <row r="91" spans="1:11" x14ac:dyDescent="0.25">
      <c r="A91" s="284">
        <v>45292</v>
      </c>
      <c r="B91" s="257">
        <v>73</v>
      </c>
      <c r="C91" s="249">
        <v>146370.85955945129</v>
      </c>
      <c r="D91" s="285">
        <v>0</v>
      </c>
      <c r="E91" s="285">
        <v>1016.4643024961895</v>
      </c>
      <c r="F91" s="285">
        <v>1016.4643024961895</v>
      </c>
      <c r="G91" s="285">
        <v>145354.39525695509</v>
      </c>
      <c r="H91" s="244"/>
      <c r="I91" s="279">
        <v>15904.210355436877</v>
      </c>
      <c r="J91" s="279">
        <v>18.586198849406188</v>
      </c>
      <c r="K91" s="279">
        <v>1.1878746085032015</v>
      </c>
    </row>
    <row r="92" spans="1:11" x14ac:dyDescent="0.25">
      <c r="A92" s="284">
        <v>45323</v>
      </c>
      <c r="B92" s="257">
        <v>74</v>
      </c>
      <c r="C92" s="249">
        <v>145354.39525695509</v>
      </c>
      <c r="D92" s="285">
        <v>0</v>
      </c>
      <c r="E92" s="285">
        <v>1016.4643024961895</v>
      </c>
      <c r="F92" s="285">
        <v>1016.4643024961895</v>
      </c>
      <c r="G92" s="285">
        <v>144337.93095445889</v>
      </c>
      <c r="H92" s="244"/>
      <c r="I92" s="279">
        <v>15904.210355436877</v>
      </c>
      <c r="J92" s="279">
        <v>18.586198849406188</v>
      </c>
      <c r="K92" s="279">
        <v>1.1878746085032015</v>
      </c>
    </row>
    <row r="93" spans="1:11" x14ac:dyDescent="0.25">
      <c r="A93" s="284">
        <v>45352</v>
      </c>
      <c r="B93" s="257">
        <v>75</v>
      </c>
      <c r="C93" s="249">
        <v>144337.93095445889</v>
      </c>
      <c r="D93" s="285">
        <v>0</v>
      </c>
      <c r="E93" s="285">
        <v>1016.4643024961894</v>
      </c>
      <c r="F93" s="285">
        <v>1016.4643024961894</v>
      </c>
      <c r="G93" s="285">
        <v>143321.46665196269</v>
      </c>
      <c r="H93" s="244"/>
      <c r="I93" s="279">
        <v>15904.210355436875</v>
      </c>
      <c r="J93" s="279">
        <v>18.586198849406188</v>
      </c>
      <c r="K93" s="279">
        <v>1.1878746085032013</v>
      </c>
    </row>
    <row r="94" spans="1:11" x14ac:dyDescent="0.25">
      <c r="A94" s="284">
        <v>45383</v>
      </c>
      <c r="B94" s="257">
        <v>76</v>
      </c>
      <c r="C94" s="249">
        <v>143321.46665196269</v>
      </c>
      <c r="D94" s="285">
        <v>0</v>
      </c>
      <c r="E94" s="285">
        <v>1016.4643024961892</v>
      </c>
      <c r="F94" s="285">
        <v>1016.4643024961892</v>
      </c>
      <c r="G94" s="285">
        <v>142305.00234946649</v>
      </c>
      <c r="H94" s="244"/>
      <c r="I94" s="279">
        <v>15904.210355436873</v>
      </c>
      <c r="J94" s="279">
        <v>18.586198849406184</v>
      </c>
      <c r="K94" s="279">
        <v>1.187874608503201</v>
      </c>
    </row>
    <row r="95" spans="1:11" x14ac:dyDescent="0.25">
      <c r="A95" s="284">
        <v>45413</v>
      </c>
      <c r="B95" s="257">
        <v>77</v>
      </c>
      <c r="C95" s="249">
        <v>142305.00234946649</v>
      </c>
      <c r="D95" s="285">
        <v>0</v>
      </c>
      <c r="E95" s="285">
        <v>1016.4643024961892</v>
      </c>
      <c r="F95" s="285">
        <v>1016.4643024961892</v>
      </c>
      <c r="G95" s="285">
        <v>141288.53804697029</v>
      </c>
      <c r="H95" s="244"/>
      <c r="I95" s="279">
        <v>15904.210355436873</v>
      </c>
      <c r="J95" s="279">
        <v>18.586198849406184</v>
      </c>
      <c r="K95" s="279">
        <v>1.187874608503201</v>
      </c>
    </row>
    <row r="96" spans="1:11" x14ac:dyDescent="0.25">
      <c r="A96" s="284">
        <v>45444</v>
      </c>
      <c r="B96" s="257">
        <v>78</v>
      </c>
      <c r="C96" s="249">
        <v>141288.53804697029</v>
      </c>
      <c r="D96" s="285">
        <v>0</v>
      </c>
      <c r="E96" s="285">
        <v>1016.4643024961891</v>
      </c>
      <c r="F96" s="285">
        <v>1016.4643024961891</v>
      </c>
      <c r="G96" s="285">
        <v>140272.0737444741</v>
      </c>
      <c r="H96" s="244"/>
      <c r="I96" s="279">
        <v>15904.210355436871</v>
      </c>
      <c r="J96" s="279">
        <v>18.586198849406184</v>
      </c>
      <c r="K96" s="279">
        <v>1.187874608503201</v>
      </c>
    </row>
    <row r="97" spans="1:11" x14ac:dyDescent="0.25">
      <c r="A97" s="284">
        <v>45474</v>
      </c>
      <c r="B97" s="257">
        <v>79</v>
      </c>
      <c r="C97" s="249">
        <v>140272.0737444741</v>
      </c>
      <c r="D97" s="285">
        <v>0</v>
      </c>
      <c r="E97" s="285">
        <v>1016.4643024961891</v>
      </c>
      <c r="F97" s="285">
        <v>1016.4643024961891</v>
      </c>
      <c r="G97" s="285">
        <v>139255.6094419779</v>
      </c>
      <c r="H97" s="244"/>
      <c r="I97" s="279">
        <v>15904.210355436871</v>
      </c>
      <c r="J97" s="279">
        <v>18.586198849406184</v>
      </c>
      <c r="K97" s="279">
        <v>1.187874608503201</v>
      </c>
    </row>
    <row r="98" spans="1:11" x14ac:dyDescent="0.25">
      <c r="A98" s="284">
        <v>45505</v>
      </c>
      <c r="B98" s="257">
        <v>80</v>
      </c>
      <c r="C98" s="249">
        <v>139255.6094419779</v>
      </c>
      <c r="D98" s="285">
        <v>0</v>
      </c>
      <c r="E98" s="285">
        <v>1016.464302496189</v>
      </c>
      <c r="F98" s="285">
        <v>1016.464302496189</v>
      </c>
      <c r="G98" s="285">
        <v>138239.1451394817</v>
      </c>
      <c r="H98" s="244"/>
      <c r="I98" s="279">
        <v>15904.210355436871</v>
      </c>
      <c r="J98" s="279">
        <v>18.586198849406184</v>
      </c>
      <c r="K98" s="279">
        <v>1.1878746085032008</v>
      </c>
    </row>
    <row r="99" spans="1:11" x14ac:dyDescent="0.25">
      <c r="A99" s="284">
        <v>45536</v>
      </c>
      <c r="B99" s="257">
        <v>81</v>
      </c>
      <c r="C99" s="249">
        <v>138239.1451394817</v>
      </c>
      <c r="D99" s="285">
        <v>0</v>
      </c>
      <c r="E99" s="285">
        <v>1016.4643024961889</v>
      </c>
      <c r="F99" s="285">
        <v>1016.4643024961889</v>
      </c>
      <c r="G99" s="285">
        <v>137222.6808369855</v>
      </c>
      <c r="H99" s="244"/>
      <c r="I99" s="279">
        <v>15904.21035543687</v>
      </c>
      <c r="J99" s="279">
        <v>18.58619884940618</v>
      </c>
      <c r="K99" s="279">
        <v>1.1878746085032008</v>
      </c>
    </row>
    <row r="100" spans="1:11" x14ac:dyDescent="0.25">
      <c r="A100" s="284">
        <v>45566</v>
      </c>
      <c r="B100" s="257">
        <v>82</v>
      </c>
      <c r="C100" s="249">
        <v>137222.6808369855</v>
      </c>
      <c r="D100" s="285">
        <v>0</v>
      </c>
      <c r="E100" s="285">
        <v>1016.4643024961889</v>
      </c>
      <c r="F100" s="285">
        <v>1016.4643024961889</v>
      </c>
      <c r="G100" s="285">
        <v>136206.2165344893</v>
      </c>
      <c r="H100" s="244"/>
      <c r="I100" s="279">
        <v>15904.21035543687</v>
      </c>
      <c r="J100" s="279">
        <v>18.58619884940618</v>
      </c>
      <c r="K100" s="279">
        <v>1.1878746085032008</v>
      </c>
    </row>
    <row r="101" spans="1:11" x14ac:dyDescent="0.25">
      <c r="A101" s="284">
        <v>45597</v>
      </c>
      <c r="B101" s="257">
        <v>83</v>
      </c>
      <c r="C101" s="249">
        <v>136206.2165344893</v>
      </c>
      <c r="D101" s="285">
        <v>0</v>
      </c>
      <c r="E101" s="285">
        <v>1016.4643024961888</v>
      </c>
      <c r="F101" s="285">
        <v>1016.4643024961888</v>
      </c>
      <c r="G101" s="285">
        <v>135189.7522319931</v>
      </c>
      <c r="H101" s="244"/>
      <c r="I101" s="279">
        <v>15904.210355436868</v>
      </c>
      <c r="J101" s="279">
        <v>18.586198849406177</v>
      </c>
      <c r="K101" s="279">
        <v>1.1878746085032006</v>
      </c>
    </row>
    <row r="102" spans="1:11" x14ac:dyDescent="0.25">
      <c r="A102" s="284">
        <v>45627</v>
      </c>
      <c r="B102" s="257">
        <v>84</v>
      </c>
      <c r="C102" s="249">
        <v>135189.7522319931</v>
      </c>
      <c r="D102" s="285">
        <v>0</v>
      </c>
      <c r="E102" s="285">
        <v>1016.4643024961887</v>
      </c>
      <c r="F102" s="285">
        <v>1016.4643024961887</v>
      </c>
      <c r="G102" s="285">
        <v>134173.2879294969</v>
      </c>
      <c r="H102" s="244"/>
      <c r="I102" s="279">
        <v>15904.210355436866</v>
      </c>
      <c r="J102" s="279">
        <v>18.586198849406177</v>
      </c>
      <c r="K102" s="279">
        <v>1.1878746085032004</v>
      </c>
    </row>
    <row r="103" spans="1:11" x14ac:dyDescent="0.25">
      <c r="A103" s="284">
        <v>45658</v>
      </c>
      <c r="B103" s="257">
        <v>85</v>
      </c>
      <c r="C103" s="249">
        <v>134173.2879294969</v>
      </c>
      <c r="D103" s="285">
        <v>0</v>
      </c>
      <c r="E103" s="285">
        <v>1016.4643024961887</v>
      </c>
      <c r="F103" s="285">
        <v>1016.4643024961887</v>
      </c>
      <c r="G103" s="285">
        <v>133156.8236270007</v>
      </c>
      <c r="H103" s="244"/>
      <c r="I103" s="279">
        <v>15904.210355436866</v>
      </c>
      <c r="J103" s="279">
        <v>18.586198849406177</v>
      </c>
      <c r="K103" s="279">
        <v>1.1878746085032004</v>
      </c>
    </row>
    <row r="104" spans="1:11" x14ac:dyDescent="0.25">
      <c r="A104" s="284">
        <v>45689</v>
      </c>
      <c r="B104" s="257">
        <v>86</v>
      </c>
      <c r="C104" s="249">
        <v>133156.8236270007</v>
      </c>
      <c r="D104" s="285">
        <v>0</v>
      </c>
      <c r="E104" s="285">
        <v>1016.4643024961886</v>
      </c>
      <c r="F104" s="285">
        <v>1016.4643024961886</v>
      </c>
      <c r="G104" s="285">
        <v>132140.3593245045</v>
      </c>
      <c r="H104" s="244"/>
      <c r="I104" s="279">
        <v>15904.210355436864</v>
      </c>
      <c r="J104" s="279">
        <v>18.586198849406173</v>
      </c>
      <c r="K104" s="279">
        <v>1.1878746085032004</v>
      </c>
    </row>
    <row r="105" spans="1:11" x14ac:dyDescent="0.25">
      <c r="A105" s="284">
        <v>45717</v>
      </c>
      <c r="B105" s="257">
        <v>87</v>
      </c>
      <c r="C105" s="249">
        <v>132140.3593245045</v>
      </c>
      <c r="D105" s="285">
        <v>0</v>
      </c>
      <c r="E105" s="285">
        <v>1016.4643024961885</v>
      </c>
      <c r="F105" s="285">
        <v>1016.4643024961885</v>
      </c>
      <c r="G105" s="285">
        <v>131123.89502200831</v>
      </c>
      <c r="H105" s="244"/>
      <c r="I105" s="279">
        <v>15904.210355436862</v>
      </c>
      <c r="J105" s="279">
        <v>18.586198849406173</v>
      </c>
      <c r="K105" s="279">
        <v>1.1878746085032001</v>
      </c>
    </row>
    <row r="106" spans="1:11" x14ac:dyDescent="0.25">
      <c r="A106" s="284">
        <v>45748</v>
      </c>
      <c r="B106" s="257">
        <v>88</v>
      </c>
      <c r="C106" s="249">
        <v>131123.89502200831</v>
      </c>
      <c r="D106" s="285">
        <v>0</v>
      </c>
      <c r="E106" s="285">
        <v>1016.4643024961885</v>
      </c>
      <c r="F106" s="285">
        <v>1016.4643024961885</v>
      </c>
      <c r="G106" s="285">
        <v>130107.43071951212</v>
      </c>
      <c r="H106" s="244"/>
      <c r="I106" s="279">
        <v>15904.210355436862</v>
      </c>
      <c r="J106" s="279">
        <v>18.586198849406173</v>
      </c>
      <c r="K106" s="279">
        <v>1.1878746085032001</v>
      </c>
    </row>
    <row r="107" spans="1:11" x14ac:dyDescent="0.25">
      <c r="A107" s="284">
        <v>45778</v>
      </c>
      <c r="B107" s="257">
        <v>89</v>
      </c>
      <c r="C107" s="249">
        <v>130107.43071951212</v>
      </c>
      <c r="D107" s="285">
        <v>0</v>
      </c>
      <c r="E107" s="285">
        <v>1016.4643024961885</v>
      </c>
      <c r="F107" s="285">
        <v>1016.4643024961885</v>
      </c>
      <c r="G107" s="285">
        <v>129090.96641701594</v>
      </c>
      <c r="H107" s="244"/>
      <c r="I107" s="279">
        <v>15904.210355436862</v>
      </c>
      <c r="J107" s="279">
        <v>18.586198849406173</v>
      </c>
      <c r="K107" s="279">
        <v>1.1878746085032001</v>
      </c>
    </row>
    <row r="108" spans="1:11" x14ac:dyDescent="0.25">
      <c r="A108" s="284">
        <v>45809</v>
      </c>
      <c r="B108" s="257">
        <v>90</v>
      </c>
      <c r="C108" s="249">
        <v>129090.96641701594</v>
      </c>
      <c r="D108" s="285">
        <v>0</v>
      </c>
      <c r="E108" s="285">
        <v>1016.4643024961885</v>
      </c>
      <c r="F108" s="285">
        <v>1016.4643024961885</v>
      </c>
      <c r="G108" s="285">
        <v>128074.50211451975</v>
      </c>
      <c r="H108" s="244"/>
      <c r="I108" s="279">
        <v>15904.210355436862</v>
      </c>
      <c r="J108" s="279">
        <v>18.586198849406173</v>
      </c>
      <c r="K108" s="279">
        <v>1.1878746085032001</v>
      </c>
    </row>
    <row r="109" spans="1:11" x14ac:dyDescent="0.25">
      <c r="A109" s="284">
        <v>45839</v>
      </c>
      <c r="B109" s="257">
        <v>91</v>
      </c>
      <c r="C109" s="249">
        <v>128074.50211451975</v>
      </c>
      <c r="D109" s="285">
        <v>0</v>
      </c>
      <c r="E109" s="285">
        <v>1016.4643024961886</v>
      </c>
      <c r="F109" s="285">
        <v>1016.4643024961886</v>
      </c>
      <c r="G109" s="285">
        <v>127058.03781202357</v>
      </c>
      <c r="H109" s="244"/>
      <c r="I109" s="279">
        <v>15904.210355436864</v>
      </c>
      <c r="J109" s="279">
        <v>18.586198849406173</v>
      </c>
      <c r="K109" s="279">
        <v>1.1878746085032004</v>
      </c>
    </row>
    <row r="110" spans="1:11" x14ac:dyDescent="0.25">
      <c r="A110" s="284">
        <v>45870</v>
      </c>
      <c r="B110" s="257">
        <v>92</v>
      </c>
      <c r="C110" s="249">
        <v>127058.03781202357</v>
      </c>
      <c r="D110" s="285">
        <v>0</v>
      </c>
      <c r="E110" s="285">
        <v>1016.4643024961886</v>
      </c>
      <c r="F110" s="285">
        <v>1016.4643024961886</v>
      </c>
      <c r="G110" s="285">
        <v>126041.57350952738</v>
      </c>
      <c r="H110" s="244"/>
      <c r="I110" s="279">
        <v>15904.210355436864</v>
      </c>
      <c r="J110" s="279">
        <v>18.586198849406173</v>
      </c>
      <c r="K110" s="279">
        <v>1.1878746085032004</v>
      </c>
    </row>
    <row r="111" spans="1:11" x14ac:dyDescent="0.25">
      <c r="A111" s="284">
        <v>45901</v>
      </c>
      <c r="B111" s="257">
        <v>93</v>
      </c>
      <c r="C111" s="249">
        <v>126041.57350952738</v>
      </c>
      <c r="D111" s="285">
        <v>0</v>
      </c>
      <c r="E111" s="285">
        <v>1016.4643024961886</v>
      </c>
      <c r="F111" s="285">
        <v>1016.4643024961886</v>
      </c>
      <c r="G111" s="285">
        <v>125025.1092070312</v>
      </c>
      <c r="H111" s="244"/>
      <c r="I111" s="279">
        <v>15904.210355436864</v>
      </c>
      <c r="J111" s="279">
        <v>18.586198849406173</v>
      </c>
      <c r="K111" s="279">
        <v>1.1878746085032004</v>
      </c>
    </row>
    <row r="112" spans="1:11" x14ac:dyDescent="0.25">
      <c r="A112" s="284">
        <v>45931</v>
      </c>
      <c r="B112" s="257">
        <v>94</v>
      </c>
      <c r="C112" s="249">
        <v>125025.1092070312</v>
      </c>
      <c r="D112" s="285">
        <v>0</v>
      </c>
      <c r="E112" s="285">
        <v>1016.4643024961887</v>
      </c>
      <c r="F112" s="285">
        <v>1016.4643024961887</v>
      </c>
      <c r="G112" s="285">
        <v>124008.64490453502</v>
      </c>
      <c r="H112" s="244"/>
      <c r="I112" s="279">
        <v>15904.210355436866</v>
      </c>
      <c r="J112" s="279">
        <v>18.586198849406177</v>
      </c>
      <c r="K112" s="279">
        <v>1.1878746085032004</v>
      </c>
    </row>
    <row r="113" spans="1:11" x14ac:dyDescent="0.25">
      <c r="A113" s="284">
        <v>45962</v>
      </c>
      <c r="B113" s="257">
        <v>95</v>
      </c>
      <c r="C113" s="249">
        <v>124008.64490453502</v>
      </c>
      <c r="D113" s="285">
        <v>0</v>
      </c>
      <c r="E113" s="285">
        <v>1016.4643024961887</v>
      </c>
      <c r="F113" s="285">
        <v>1016.4643024961887</v>
      </c>
      <c r="G113" s="285">
        <v>122992.18060203883</v>
      </c>
      <c r="H113" s="244"/>
      <c r="I113" s="279">
        <v>15904.210355436866</v>
      </c>
      <c r="J113" s="279">
        <v>18.586198849406177</v>
      </c>
      <c r="K113" s="279">
        <v>1.1878746085032004</v>
      </c>
    </row>
    <row r="114" spans="1:11" x14ac:dyDescent="0.25">
      <c r="A114" s="284">
        <v>45992</v>
      </c>
      <c r="B114" s="257">
        <v>96</v>
      </c>
      <c r="C114" s="249">
        <v>122992.18060203883</v>
      </c>
      <c r="D114" s="285">
        <v>0</v>
      </c>
      <c r="E114" s="285">
        <v>1016.4643024961887</v>
      </c>
      <c r="F114" s="285">
        <v>1016.4643024961887</v>
      </c>
      <c r="G114" s="285">
        <v>121975.71629954265</v>
      </c>
      <c r="H114" s="244"/>
      <c r="I114" s="279">
        <v>15904.210355436866</v>
      </c>
      <c r="J114" s="279">
        <v>18.586198849406177</v>
      </c>
      <c r="K114" s="279">
        <v>1.1878746085032004</v>
      </c>
    </row>
    <row r="115" spans="1:11" x14ac:dyDescent="0.25">
      <c r="A115" s="284">
        <v>46023</v>
      </c>
      <c r="B115" s="257">
        <v>97</v>
      </c>
      <c r="C115" s="249">
        <v>121975.71629954265</v>
      </c>
      <c r="D115" s="285">
        <v>0</v>
      </c>
      <c r="E115" s="285">
        <v>1016.4643024961887</v>
      </c>
      <c r="F115" s="285">
        <v>1016.4643024961887</v>
      </c>
      <c r="G115" s="285">
        <v>120959.25199704646</v>
      </c>
      <c r="H115" s="244"/>
      <c r="I115" s="279">
        <v>15904.210355436866</v>
      </c>
      <c r="J115" s="279">
        <v>18.586198849406177</v>
      </c>
      <c r="K115" s="279">
        <v>1.1878746085032004</v>
      </c>
    </row>
    <row r="116" spans="1:11" x14ac:dyDescent="0.25">
      <c r="A116" s="284">
        <v>46054</v>
      </c>
      <c r="B116" s="257">
        <v>98</v>
      </c>
      <c r="C116" s="249">
        <v>120959.25199704646</v>
      </c>
      <c r="D116" s="285">
        <v>0</v>
      </c>
      <c r="E116" s="285">
        <v>1016.4643024961888</v>
      </c>
      <c r="F116" s="285">
        <v>1016.4643024961888</v>
      </c>
      <c r="G116" s="285">
        <v>119942.78769455028</v>
      </c>
      <c r="H116" s="244"/>
      <c r="I116" s="279">
        <v>15904.210355436868</v>
      </c>
      <c r="J116" s="279">
        <v>18.586198849406177</v>
      </c>
      <c r="K116" s="279">
        <v>1.1878746085032006</v>
      </c>
    </row>
    <row r="117" spans="1:11" x14ac:dyDescent="0.25">
      <c r="A117" s="284">
        <v>46082</v>
      </c>
      <c r="B117" s="257">
        <v>99</v>
      </c>
      <c r="C117" s="249">
        <v>119942.78769455028</v>
      </c>
      <c r="D117" s="285">
        <v>0</v>
      </c>
      <c r="E117" s="285">
        <v>1016.4643024961888</v>
      </c>
      <c r="F117" s="285">
        <v>1016.4643024961888</v>
      </c>
      <c r="G117" s="285">
        <v>118926.3233920541</v>
      </c>
      <c r="H117" s="244"/>
      <c r="I117" s="279">
        <v>15904.210355436868</v>
      </c>
      <c r="J117" s="279">
        <v>18.586198849406177</v>
      </c>
      <c r="K117" s="279">
        <v>1.1878746085032006</v>
      </c>
    </row>
    <row r="118" spans="1:11" x14ac:dyDescent="0.25">
      <c r="A118" s="284">
        <v>46113</v>
      </c>
      <c r="B118" s="257">
        <v>100</v>
      </c>
      <c r="C118" s="249">
        <v>118926.3233920541</v>
      </c>
      <c r="D118" s="285">
        <v>0</v>
      </c>
      <c r="E118" s="285">
        <v>1016.4643024961888</v>
      </c>
      <c r="F118" s="285">
        <v>1016.4643024961888</v>
      </c>
      <c r="G118" s="285">
        <v>117909.85908955791</v>
      </c>
      <c r="H118" s="244"/>
      <c r="I118" s="279">
        <v>15904.210355436868</v>
      </c>
      <c r="J118" s="279">
        <v>18.586198849406177</v>
      </c>
      <c r="K118" s="279">
        <v>1.1878746085032006</v>
      </c>
    </row>
    <row r="119" spans="1:11" x14ac:dyDescent="0.25">
      <c r="A119" s="284">
        <v>46143</v>
      </c>
      <c r="B119" s="257">
        <v>101</v>
      </c>
      <c r="C119" s="249">
        <v>117909.85908955791</v>
      </c>
      <c r="D119" s="285">
        <v>0</v>
      </c>
      <c r="E119" s="285">
        <v>1016.4643024961889</v>
      </c>
      <c r="F119" s="285">
        <v>1016.4643024961889</v>
      </c>
      <c r="G119" s="285">
        <v>116893.39478706173</v>
      </c>
      <c r="H119" s="244"/>
      <c r="I119" s="279">
        <v>15904.21035543687</v>
      </c>
      <c r="J119" s="279">
        <v>18.58619884940618</v>
      </c>
      <c r="K119" s="279">
        <v>1.1878746085032008</v>
      </c>
    </row>
    <row r="120" spans="1:11" x14ac:dyDescent="0.25">
      <c r="A120" s="284">
        <v>46174</v>
      </c>
      <c r="B120" s="257">
        <v>102</v>
      </c>
      <c r="C120" s="249">
        <v>116893.39478706173</v>
      </c>
      <c r="D120" s="285">
        <v>0</v>
      </c>
      <c r="E120" s="285">
        <v>1016.4643024961889</v>
      </c>
      <c r="F120" s="285">
        <v>1016.4643024961889</v>
      </c>
      <c r="G120" s="285">
        <v>115876.93048456554</v>
      </c>
      <c r="H120" s="244"/>
      <c r="I120" s="279">
        <v>15904.21035543687</v>
      </c>
      <c r="J120" s="279">
        <v>18.58619884940618</v>
      </c>
      <c r="K120" s="279">
        <v>1.1878746085032008</v>
      </c>
    </row>
    <row r="121" spans="1:11" x14ac:dyDescent="0.25">
      <c r="A121" s="284">
        <v>46204</v>
      </c>
      <c r="B121" s="257">
        <v>103</v>
      </c>
      <c r="C121" s="249">
        <v>115876.93048456554</v>
      </c>
      <c r="D121" s="285">
        <v>0</v>
      </c>
      <c r="E121" s="285">
        <v>1016.464302496189</v>
      </c>
      <c r="F121" s="285">
        <v>1016.464302496189</v>
      </c>
      <c r="G121" s="285">
        <v>114860.46618206936</v>
      </c>
      <c r="H121" s="244"/>
      <c r="I121" s="279">
        <v>15904.210355436871</v>
      </c>
      <c r="J121" s="279">
        <v>18.586198849406184</v>
      </c>
      <c r="K121" s="279">
        <v>1.1878746085032008</v>
      </c>
    </row>
    <row r="122" spans="1:11" x14ac:dyDescent="0.25">
      <c r="A122" s="284">
        <v>46235</v>
      </c>
      <c r="B122" s="257">
        <v>104</v>
      </c>
      <c r="C122" s="249">
        <v>114860.46618206936</v>
      </c>
      <c r="D122" s="285">
        <v>0</v>
      </c>
      <c r="E122" s="285">
        <v>1016.464302496189</v>
      </c>
      <c r="F122" s="285">
        <v>1016.464302496189</v>
      </c>
      <c r="G122" s="285">
        <v>113844.00187957317</v>
      </c>
      <c r="H122" s="244"/>
      <c r="I122" s="279">
        <v>15904.210355436871</v>
      </c>
      <c r="J122" s="279">
        <v>18.586198849406184</v>
      </c>
      <c r="K122" s="279">
        <v>1.1878746085032008</v>
      </c>
    </row>
    <row r="123" spans="1:11" x14ac:dyDescent="0.25">
      <c r="A123" s="284">
        <v>46266</v>
      </c>
      <c r="B123" s="257">
        <v>105</v>
      </c>
      <c r="C123" s="249">
        <v>113844.00187957317</v>
      </c>
      <c r="D123" s="285">
        <v>0</v>
      </c>
      <c r="E123" s="285">
        <v>1016.464302496189</v>
      </c>
      <c r="F123" s="285">
        <v>1016.464302496189</v>
      </c>
      <c r="G123" s="285">
        <v>112827.53757707699</v>
      </c>
      <c r="H123" s="244"/>
      <c r="I123" s="279">
        <v>15904.210355436871</v>
      </c>
      <c r="J123" s="279">
        <v>18.586198849406184</v>
      </c>
      <c r="K123" s="279">
        <v>1.1878746085032008</v>
      </c>
    </row>
    <row r="124" spans="1:11" x14ac:dyDescent="0.25">
      <c r="A124" s="284">
        <v>46296</v>
      </c>
      <c r="B124" s="257">
        <v>106</v>
      </c>
      <c r="C124" s="249">
        <v>112827.53757707699</v>
      </c>
      <c r="D124" s="285">
        <v>0</v>
      </c>
      <c r="E124" s="285">
        <v>1016.4643024961891</v>
      </c>
      <c r="F124" s="285">
        <v>1016.4643024961891</v>
      </c>
      <c r="G124" s="285">
        <v>111811.07327458081</v>
      </c>
      <c r="H124" s="244"/>
      <c r="I124" s="279">
        <v>15904.210355436871</v>
      </c>
      <c r="J124" s="279">
        <v>18.586198849406184</v>
      </c>
      <c r="K124" s="279">
        <v>1.187874608503201</v>
      </c>
    </row>
    <row r="125" spans="1:11" x14ac:dyDescent="0.25">
      <c r="A125" s="284">
        <v>46327</v>
      </c>
      <c r="B125" s="257">
        <v>107</v>
      </c>
      <c r="C125" s="249">
        <v>111811.07327458081</v>
      </c>
      <c r="D125" s="285">
        <v>0</v>
      </c>
      <c r="E125" s="285">
        <v>1016.4643024961891</v>
      </c>
      <c r="F125" s="285">
        <v>1016.4643024961891</v>
      </c>
      <c r="G125" s="285">
        <v>110794.60897208462</v>
      </c>
      <c r="H125" s="244"/>
      <c r="I125" s="279">
        <v>15904.210355436871</v>
      </c>
      <c r="J125" s="279">
        <v>18.586198849406184</v>
      </c>
      <c r="K125" s="279">
        <v>1.187874608503201</v>
      </c>
    </row>
    <row r="126" spans="1:11" x14ac:dyDescent="0.25">
      <c r="A126" s="284">
        <v>46357</v>
      </c>
      <c r="B126" s="257">
        <v>108</v>
      </c>
      <c r="C126" s="249">
        <v>110794.60897208462</v>
      </c>
      <c r="D126" s="285">
        <v>0</v>
      </c>
      <c r="E126" s="285">
        <v>1016.4643024961891</v>
      </c>
      <c r="F126" s="285">
        <v>1016.4643024961891</v>
      </c>
      <c r="G126" s="285">
        <v>109778.14466958844</v>
      </c>
      <c r="H126" s="244"/>
      <c r="I126" s="279">
        <v>15904.210355436871</v>
      </c>
      <c r="J126" s="279">
        <v>18.586198849406184</v>
      </c>
      <c r="K126" s="279">
        <v>1.187874608503201</v>
      </c>
    </row>
    <row r="127" spans="1:11" x14ac:dyDescent="0.25">
      <c r="A127" s="284">
        <v>46388</v>
      </c>
      <c r="B127" s="257">
        <v>109</v>
      </c>
      <c r="C127" s="249">
        <v>109778.14466958844</v>
      </c>
      <c r="D127" s="285">
        <v>0</v>
      </c>
      <c r="E127" s="285">
        <v>1016.4643024961892</v>
      </c>
      <c r="F127" s="285">
        <v>1016.4643024961892</v>
      </c>
      <c r="G127" s="285">
        <v>108761.68036709225</v>
      </c>
      <c r="H127" s="244"/>
      <c r="I127" s="279">
        <v>15904.210355436873</v>
      </c>
      <c r="J127" s="279">
        <v>18.586198849406184</v>
      </c>
      <c r="K127" s="279">
        <v>1.187874608503201</v>
      </c>
    </row>
    <row r="128" spans="1:11" x14ac:dyDescent="0.25">
      <c r="A128" s="284">
        <v>46419</v>
      </c>
      <c r="B128" s="257">
        <v>110</v>
      </c>
      <c r="C128" s="249">
        <v>108761.68036709225</v>
      </c>
      <c r="D128" s="285">
        <v>0</v>
      </c>
      <c r="E128" s="285">
        <v>1016.4643024961892</v>
      </c>
      <c r="F128" s="285">
        <v>1016.4643024961892</v>
      </c>
      <c r="G128" s="285">
        <v>107745.21606459607</v>
      </c>
      <c r="H128" s="244"/>
      <c r="I128" s="279">
        <v>15904.210355436873</v>
      </c>
      <c r="J128" s="279">
        <v>18.586198849406184</v>
      </c>
      <c r="K128" s="279">
        <v>1.187874608503201</v>
      </c>
    </row>
    <row r="129" spans="1:11" x14ac:dyDescent="0.25">
      <c r="A129" s="284">
        <v>46447</v>
      </c>
      <c r="B129" s="257">
        <v>111</v>
      </c>
      <c r="C129" s="249">
        <v>107745.21606459607</v>
      </c>
      <c r="D129" s="285">
        <v>0</v>
      </c>
      <c r="E129" s="285">
        <v>1016.4643024961894</v>
      </c>
      <c r="F129" s="285">
        <v>1016.4643024961894</v>
      </c>
      <c r="G129" s="285">
        <v>106728.75176209988</v>
      </c>
      <c r="H129" s="244"/>
      <c r="I129" s="279">
        <v>15904.210355436875</v>
      </c>
      <c r="J129" s="279">
        <v>18.586198849406188</v>
      </c>
      <c r="K129" s="279">
        <v>1.1878746085032013</v>
      </c>
    </row>
    <row r="130" spans="1:11" x14ac:dyDescent="0.25">
      <c r="A130" s="284">
        <v>46478</v>
      </c>
      <c r="B130" s="257">
        <v>112</v>
      </c>
      <c r="C130" s="249">
        <v>106728.75176209988</v>
      </c>
      <c r="D130" s="285">
        <v>0</v>
      </c>
      <c r="E130" s="285">
        <v>1016.4643024961894</v>
      </c>
      <c r="F130" s="285">
        <v>1016.4643024961894</v>
      </c>
      <c r="G130" s="285">
        <v>105712.2874596037</v>
      </c>
      <c r="H130" s="244"/>
      <c r="I130" s="279">
        <v>15904.210355436875</v>
      </c>
      <c r="J130" s="279">
        <v>18.586198849406188</v>
      </c>
      <c r="K130" s="279">
        <v>1.1878746085032013</v>
      </c>
    </row>
    <row r="131" spans="1:11" x14ac:dyDescent="0.25">
      <c r="A131" s="284">
        <v>46508</v>
      </c>
      <c r="B131" s="257">
        <v>113</v>
      </c>
      <c r="C131" s="249">
        <v>105712.2874596037</v>
      </c>
      <c r="D131" s="285">
        <v>0</v>
      </c>
      <c r="E131" s="285">
        <v>1016.4643024961895</v>
      </c>
      <c r="F131" s="285">
        <v>1016.4643024961895</v>
      </c>
      <c r="G131" s="285">
        <v>104695.82315710752</v>
      </c>
      <c r="H131" s="244"/>
      <c r="I131" s="279">
        <v>15904.210355436877</v>
      </c>
      <c r="J131" s="279">
        <v>18.586198849406188</v>
      </c>
      <c r="K131" s="279">
        <v>1.1878746085032015</v>
      </c>
    </row>
    <row r="132" spans="1:11" x14ac:dyDescent="0.25">
      <c r="A132" s="284">
        <v>46539</v>
      </c>
      <c r="B132" s="257">
        <v>114</v>
      </c>
      <c r="C132" s="249">
        <v>104695.82315710752</v>
      </c>
      <c r="D132" s="285">
        <v>0</v>
      </c>
      <c r="E132" s="285">
        <v>1016.4643024961895</v>
      </c>
      <c r="F132" s="285">
        <v>1016.4643024961895</v>
      </c>
      <c r="G132" s="285">
        <v>103679.35885461133</v>
      </c>
      <c r="H132" s="244"/>
      <c r="I132" s="279">
        <v>15904.210355436877</v>
      </c>
      <c r="J132" s="279">
        <v>18.586198849406188</v>
      </c>
      <c r="K132" s="279">
        <v>1.1878746085032015</v>
      </c>
    </row>
    <row r="133" spans="1:11" x14ac:dyDescent="0.25">
      <c r="A133" s="284">
        <v>46569</v>
      </c>
      <c r="B133" s="257">
        <v>115</v>
      </c>
      <c r="C133" s="249">
        <v>103679.35885461133</v>
      </c>
      <c r="D133" s="285">
        <v>0</v>
      </c>
      <c r="E133" s="285">
        <v>1016.4643024961895</v>
      </c>
      <c r="F133" s="285">
        <v>1016.4643024961895</v>
      </c>
      <c r="G133" s="285">
        <v>102662.89455211515</v>
      </c>
      <c r="H133" s="244"/>
      <c r="I133" s="279">
        <v>15904.210355436877</v>
      </c>
      <c r="J133" s="279">
        <v>18.586198849406188</v>
      </c>
      <c r="K133" s="279">
        <v>1.1878746085032015</v>
      </c>
    </row>
    <row r="134" spans="1:11" x14ac:dyDescent="0.25">
      <c r="A134" s="284">
        <v>46600</v>
      </c>
      <c r="B134" s="257">
        <v>116</v>
      </c>
      <c r="C134" s="249">
        <v>102662.89455211515</v>
      </c>
      <c r="D134" s="285">
        <v>0</v>
      </c>
      <c r="E134" s="285">
        <v>1016.4643024961896</v>
      </c>
      <c r="F134" s="285">
        <v>1016.4643024961896</v>
      </c>
      <c r="G134" s="285">
        <v>101646.43024961896</v>
      </c>
      <c r="H134" s="244"/>
      <c r="I134" s="279">
        <v>15904.210355436879</v>
      </c>
      <c r="J134" s="279">
        <v>18.586198849406191</v>
      </c>
      <c r="K134" s="279">
        <v>1.1878746085032015</v>
      </c>
    </row>
    <row r="135" spans="1:11" x14ac:dyDescent="0.25">
      <c r="A135" s="284">
        <v>46631</v>
      </c>
      <c r="B135" s="257">
        <v>117</v>
      </c>
      <c r="C135" s="249">
        <v>101646.43024961896</v>
      </c>
      <c r="D135" s="285">
        <v>0</v>
      </c>
      <c r="E135" s="285">
        <v>1016.4643024961896</v>
      </c>
      <c r="F135" s="285">
        <v>1016.4643024961896</v>
      </c>
      <c r="G135" s="285">
        <v>100629.96594712278</v>
      </c>
      <c r="H135" s="244"/>
      <c r="I135" s="279">
        <v>15904.210355436879</v>
      </c>
      <c r="J135" s="279">
        <v>18.586198849406191</v>
      </c>
      <c r="K135" s="279">
        <v>1.1878746085032015</v>
      </c>
    </row>
    <row r="136" spans="1:11" x14ac:dyDescent="0.25">
      <c r="A136" s="284">
        <v>46661</v>
      </c>
      <c r="B136" s="257">
        <v>118</v>
      </c>
      <c r="C136" s="249">
        <v>100629.96594712278</v>
      </c>
      <c r="D136" s="285">
        <v>0</v>
      </c>
      <c r="E136" s="285">
        <v>1016.4643024961897</v>
      </c>
      <c r="F136" s="285">
        <v>1016.4643024961897</v>
      </c>
      <c r="G136" s="285">
        <v>99613.501644626594</v>
      </c>
      <c r="H136" s="244"/>
      <c r="I136" s="279">
        <v>15904.21035543688</v>
      </c>
      <c r="J136" s="279">
        <v>18.586198849406195</v>
      </c>
      <c r="K136" s="279">
        <v>1.1878746085032017</v>
      </c>
    </row>
    <row r="137" spans="1:11" x14ac:dyDescent="0.25">
      <c r="A137" s="284">
        <v>46692</v>
      </c>
      <c r="B137" s="257">
        <v>119</v>
      </c>
      <c r="C137" s="249">
        <v>99613.501644626594</v>
      </c>
      <c r="D137" s="285">
        <v>0</v>
      </c>
      <c r="E137" s="285">
        <v>1016.4643024961897</v>
      </c>
      <c r="F137" s="285">
        <v>1016.4643024961897</v>
      </c>
      <c r="G137" s="285">
        <v>98597.03734213041</v>
      </c>
      <c r="H137" s="244"/>
      <c r="I137" s="279">
        <v>15904.21035543688</v>
      </c>
      <c r="J137" s="279">
        <v>18.586198849406195</v>
      </c>
      <c r="K137" s="279">
        <v>1.1878746085032017</v>
      </c>
    </row>
    <row r="138" spans="1:11" x14ac:dyDescent="0.25">
      <c r="A138" s="284">
        <v>46722</v>
      </c>
      <c r="B138" s="257">
        <v>120</v>
      </c>
      <c r="C138" s="249">
        <v>98597.03734213041</v>
      </c>
      <c r="D138" s="285">
        <v>0</v>
      </c>
      <c r="E138" s="285">
        <v>1016.4643024961898</v>
      </c>
      <c r="F138" s="285">
        <v>1016.4643024961898</v>
      </c>
      <c r="G138" s="285">
        <v>97580.573039634226</v>
      </c>
      <c r="H138" s="244"/>
      <c r="I138" s="279">
        <v>15904.210355436882</v>
      </c>
      <c r="J138" s="279">
        <v>18.586198849406195</v>
      </c>
      <c r="K138" s="279">
        <v>1.1878746085032017</v>
      </c>
    </row>
    <row r="139" spans="1:11" x14ac:dyDescent="0.25">
      <c r="A139" s="284">
        <v>46753</v>
      </c>
      <c r="B139" s="257">
        <v>121</v>
      </c>
      <c r="C139" s="249">
        <v>97580.573039634226</v>
      </c>
      <c r="D139" s="285">
        <v>0</v>
      </c>
      <c r="E139" s="285">
        <v>1016.4643024961898</v>
      </c>
      <c r="F139" s="285">
        <v>1016.4643024961898</v>
      </c>
      <c r="G139" s="285">
        <v>96564.108737138042</v>
      </c>
      <c r="H139" s="244"/>
      <c r="I139" s="279">
        <v>15904.210355436882</v>
      </c>
      <c r="J139" s="279">
        <v>18.586198849406195</v>
      </c>
      <c r="K139" s="279">
        <v>1.1878746085032017</v>
      </c>
    </row>
    <row r="140" spans="1:11" x14ac:dyDescent="0.25">
      <c r="A140" s="284">
        <v>46784</v>
      </c>
      <c r="B140" s="257">
        <v>122</v>
      </c>
      <c r="C140" s="249">
        <v>96564.108737138042</v>
      </c>
      <c r="D140" s="285">
        <v>0</v>
      </c>
      <c r="E140" s="285">
        <v>1016.4643024961899</v>
      </c>
      <c r="F140" s="285">
        <v>1016.4643024961899</v>
      </c>
      <c r="G140" s="285">
        <v>95547.644434641858</v>
      </c>
      <c r="H140" s="244"/>
      <c r="I140" s="279">
        <v>15904.210355436884</v>
      </c>
      <c r="J140" s="279">
        <v>18.586198849406198</v>
      </c>
      <c r="K140" s="279">
        <v>1.1878746085032019</v>
      </c>
    </row>
    <row r="141" spans="1:11" x14ac:dyDescent="0.25">
      <c r="A141" s="284">
        <v>46813</v>
      </c>
      <c r="B141" s="257">
        <v>123</v>
      </c>
      <c r="C141" s="249">
        <v>95547.644434641858</v>
      </c>
      <c r="D141" s="285">
        <v>0</v>
      </c>
      <c r="E141" s="285">
        <v>1016.4643024961899</v>
      </c>
      <c r="F141" s="285">
        <v>1016.4643024961899</v>
      </c>
      <c r="G141" s="285">
        <v>94531.180132145673</v>
      </c>
      <c r="H141" s="244"/>
      <c r="I141" s="279">
        <v>15904.210355436884</v>
      </c>
      <c r="J141" s="279">
        <v>18.586198849406198</v>
      </c>
      <c r="K141" s="279">
        <v>1.1878746085032019</v>
      </c>
    </row>
    <row r="142" spans="1:11" x14ac:dyDescent="0.25">
      <c r="A142" s="284">
        <v>46844</v>
      </c>
      <c r="B142" s="257">
        <v>124</v>
      </c>
      <c r="C142" s="249">
        <v>94531.180132145673</v>
      </c>
      <c r="D142" s="285">
        <v>0</v>
      </c>
      <c r="E142" s="285">
        <v>1016.46430249619</v>
      </c>
      <c r="F142" s="285">
        <v>1016.46430249619</v>
      </c>
      <c r="G142" s="285">
        <v>93514.715829649489</v>
      </c>
      <c r="H142" s="244"/>
      <c r="I142" s="279">
        <v>15904.210355436886</v>
      </c>
      <c r="J142" s="279">
        <v>18.586198849406198</v>
      </c>
      <c r="K142" s="279">
        <v>1.1878746085032021</v>
      </c>
    </row>
    <row r="143" spans="1:11" x14ac:dyDescent="0.25">
      <c r="A143" s="284">
        <v>46874</v>
      </c>
      <c r="B143" s="257">
        <v>125</v>
      </c>
      <c r="C143" s="249">
        <v>93514.715829649489</v>
      </c>
      <c r="D143" s="285">
        <v>0</v>
      </c>
      <c r="E143" s="285">
        <v>1016.46430249619</v>
      </c>
      <c r="F143" s="285">
        <v>1016.46430249619</v>
      </c>
      <c r="G143" s="285">
        <v>92498.251527153305</v>
      </c>
      <c r="H143" s="244"/>
      <c r="I143" s="279">
        <v>15904.210355436886</v>
      </c>
      <c r="J143" s="279">
        <v>18.586198849406198</v>
      </c>
      <c r="K143" s="279">
        <v>1.1878746085032021</v>
      </c>
    </row>
    <row r="144" spans="1:11" x14ac:dyDescent="0.25">
      <c r="A144" s="284">
        <v>46905</v>
      </c>
      <c r="B144" s="257">
        <v>126</v>
      </c>
      <c r="C144" s="249">
        <v>92498.251527153305</v>
      </c>
      <c r="D144" s="285">
        <v>0</v>
      </c>
      <c r="E144" s="285">
        <v>1016.4643024961902</v>
      </c>
      <c r="F144" s="285">
        <v>1016.4643024961902</v>
      </c>
      <c r="G144" s="285">
        <v>91481.787224657121</v>
      </c>
      <c r="H144" s="244"/>
      <c r="I144" s="279">
        <v>15904.210355436888</v>
      </c>
      <c r="J144" s="279">
        <v>18.586198849406202</v>
      </c>
      <c r="K144" s="279">
        <v>1.1878746085032021</v>
      </c>
    </row>
    <row r="145" spans="1:11" x14ac:dyDescent="0.25">
      <c r="A145" s="284">
        <v>46935</v>
      </c>
      <c r="B145" s="257">
        <v>127</v>
      </c>
      <c r="C145" s="249">
        <v>91481.787224657121</v>
      </c>
      <c r="D145" s="285">
        <v>0</v>
      </c>
      <c r="E145" s="285">
        <v>1016.4643024961903</v>
      </c>
      <c r="F145" s="285">
        <v>1016.4643024961903</v>
      </c>
      <c r="G145" s="285">
        <v>90465.322922160936</v>
      </c>
      <c r="H145" s="244"/>
      <c r="I145" s="279">
        <v>15904.21035543689</v>
      </c>
      <c r="J145" s="279">
        <v>18.586198849406205</v>
      </c>
      <c r="K145" s="279">
        <v>1.1878746085032024</v>
      </c>
    </row>
    <row r="146" spans="1:11" x14ac:dyDescent="0.25">
      <c r="A146" s="284">
        <v>46966</v>
      </c>
      <c r="B146" s="257">
        <v>128</v>
      </c>
      <c r="C146" s="249">
        <v>90465.322922160936</v>
      </c>
      <c r="D146" s="285">
        <v>0</v>
      </c>
      <c r="E146" s="285">
        <v>1016.4643024961903</v>
      </c>
      <c r="F146" s="285">
        <v>1016.4643024961903</v>
      </c>
      <c r="G146" s="285">
        <v>89448.858619664752</v>
      </c>
      <c r="H146" s="244"/>
      <c r="I146" s="279">
        <v>15904.21035543689</v>
      </c>
      <c r="J146" s="279">
        <v>18.586198849406205</v>
      </c>
      <c r="K146" s="279">
        <v>1.1878746085032024</v>
      </c>
    </row>
    <row r="147" spans="1:11" x14ac:dyDescent="0.25">
      <c r="A147" s="284">
        <v>46997</v>
      </c>
      <c r="B147" s="257">
        <v>129</v>
      </c>
      <c r="C147" s="249">
        <v>89448.858619664752</v>
      </c>
      <c r="D147" s="285">
        <v>0</v>
      </c>
      <c r="E147" s="285">
        <v>1016.4643024961904</v>
      </c>
      <c r="F147" s="285">
        <v>1016.4643024961904</v>
      </c>
      <c r="G147" s="285">
        <v>88432.394317168568</v>
      </c>
      <c r="H147" s="244"/>
      <c r="I147" s="279">
        <v>15904.210355436891</v>
      </c>
      <c r="J147" s="279">
        <v>18.586198849406205</v>
      </c>
      <c r="K147" s="279">
        <v>1.1878746085032024</v>
      </c>
    </row>
    <row r="148" spans="1:11" x14ac:dyDescent="0.25">
      <c r="A148" s="284">
        <v>47027</v>
      </c>
      <c r="B148" s="257">
        <v>130</v>
      </c>
      <c r="C148" s="249">
        <v>88432.394317168568</v>
      </c>
      <c r="D148" s="285">
        <v>0</v>
      </c>
      <c r="E148" s="285">
        <v>1016.4643024961904</v>
      </c>
      <c r="F148" s="285">
        <v>1016.4643024961904</v>
      </c>
      <c r="G148" s="285">
        <v>87415.930014672384</v>
      </c>
      <c r="H148" s="244"/>
      <c r="I148" s="279">
        <v>15904.210355436891</v>
      </c>
      <c r="J148" s="279">
        <v>18.586198849406205</v>
      </c>
      <c r="K148" s="279">
        <v>1.1878746085032024</v>
      </c>
    </row>
    <row r="149" spans="1:11" x14ac:dyDescent="0.25">
      <c r="A149" s="284">
        <v>47058</v>
      </c>
      <c r="B149" s="257">
        <v>131</v>
      </c>
      <c r="C149" s="249">
        <v>87415.930014672384</v>
      </c>
      <c r="D149" s="285">
        <v>0</v>
      </c>
      <c r="E149" s="285">
        <v>1016.4643024961905</v>
      </c>
      <c r="F149" s="285">
        <v>1016.4643024961905</v>
      </c>
      <c r="G149" s="285">
        <v>86399.465712176199</v>
      </c>
      <c r="H149" s="244"/>
      <c r="I149" s="279">
        <v>15904.210355436893</v>
      </c>
      <c r="J149" s="279">
        <v>18.586198849406209</v>
      </c>
      <c r="K149" s="279">
        <v>1.1878746085032026</v>
      </c>
    </row>
    <row r="150" spans="1:11" x14ac:dyDescent="0.25">
      <c r="A150" s="284">
        <v>47088</v>
      </c>
      <c r="B150" s="257">
        <v>132</v>
      </c>
      <c r="C150" s="249">
        <v>86399.465712176199</v>
      </c>
      <c r="D150" s="285">
        <v>0</v>
      </c>
      <c r="E150" s="285">
        <v>1016.4643024961906</v>
      </c>
      <c r="F150" s="285">
        <v>1016.4643024961906</v>
      </c>
      <c r="G150" s="285">
        <v>85383.001409680015</v>
      </c>
      <c r="H150" s="244"/>
      <c r="I150" s="279">
        <v>15904.210355436895</v>
      </c>
      <c r="J150" s="279">
        <v>18.586198849406209</v>
      </c>
      <c r="K150" s="279">
        <v>1.1878746085032028</v>
      </c>
    </row>
    <row r="151" spans="1:11" x14ac:dyDescent="0.25">
      <c r="A151" s="284">
        <v>47119</v>
      </c>
      <c r="B151" s="257">
        <v>133</v>
      </c>
      <c r="C151" s="249">
        <v>85383.001409680015</v>
      </c>
      <c r="D151" s="285">
        <v>0</v>
      </c>
      <c r="E151" s="285">
        <v>1016.4643024961906</v>
      </c>
      <c r="F151" s="285">
        <v>1016.4643024961906</v>
      </c>
      <c r="G151" s="285">
        <v>84366.537107183831</v>
      </c>
      <c r="H151" s="244"/>
      <c r="I151" s="279">
        <v>15904.210355436895</v>
      </c>
      <c r="J151" s="279">
        <v>18.586198849406209</v>
      </c>
      <c r="K151" s="279">
        <v>1.1878746085032028</v>
      </c>
    </row>
    <row r="152" spans="1:11" x14ac:dyDescent="0.25">
      <c r="A152" s="284">
        <v>47150</v>
      </c>
      <c r="B152" s="257">
        <v>134</v>
      </c>
      <c r="C152" s="249">
        <v>84366.537107183831</v>
      </c>
      <c r="D152" s="285">
        <v>0</v>
      </c>
      <c r="E152" s="285">
        <v>1016.4643024961907</v>
      </c>
      <c r="F152" s="285">
        <v>1016.4643024961907</v>
      </c>
      <c r="G152" s="285">
        <v>83350.072804687647</v>
      </c>
      <c r="H152" s="244"/>
      <c r="I152" s="279">
        <v>15904.210355436897</v>
      </c>
      <c r="J152" s="279">
        <v>18.586198849406212</v>
      </c>
      <c r="K152" s="279">
        <v>1.1878746085032028</v>
      </c>
    </row>
    <row r="153" spans="1:11" x14ac:dyDescent="0.25">
      <c r="A153" s="284">
        <v>47178</v>
      </c>
      <c r="B153" s="257">
        <v>135</v>
      </c>
      <c r="C153" s="249">
        <v>83350.072804687647</v>
      </c>
      <c r="D153" s="285">
        <v>0</v>
      </c>
      <c r="E153" s="285">
        <v>1016.4643024961908</v>
      </c>
      <c r="F153" s="285">
        <v>1016.4643024961908</v>
      </c>
      <c r="G153" s="285">
        <v>82333.608502191462</v>
      </c>
      <c r="H153" s="244"/>
      <c r="I153" s="279">
        <v>15904.210355436899</v>
      </c>
      <c r="J153" s="279">
        <v>18.586198849406216</v>
      </c>
      <c r="K153" s="279">
        <v>1.187874608503203</v>
      </c>
    </row>
    <row r="154" spans="1:11" x14ac:dyDescent="0.25">
      <c r="A154" s="284">
        <v>47209</v>
      </c>
      <c r="B154" s="257">
        <v>136</v>
      </c>
      <c r="C154" s="249">
        <v>82333.608502191462</v>
      </c>
      <c r="D154" s="285">
        <v>0</v>
      </c>
      <c r="E154" s="285">
        <v>1016.4643024961908</v>
      </c>
      <c r="F154" s="285">
        <v>1016.4643024961908</v>
      </c>
      <c r="G154" s="285">
        <v>81317.144199695278</v>
      </c>
      <c r="H154" s="244"/>
      <c r="I154" s="279">
        <v>15904.210355436899</v>
      </c>
      <c r="J154" s="279">
        <v>18.586198849406216</v>
      </c>
      <c r="K154" s="279">
        <v>1.187874608503203</v>
      </c>
    </row>
    <row r="155" spans="1:11" x14ac:dyDescent="0.25">
      <c r="A155" s="284">
        <v>47239</v>
      </c>
      <c r="B155" s="257">
        <v>137</v>
      </c>
      <c r="C155" s="249">
        <v>81317.144199695278</v>
      </c>
      <c r="D155" s="285">
        <v>0</v>
      </c>
      <c r="E155" s="285">
        <v>1016.464302496191</v>
      </c>
      <c r="F155" s="285">
        <v>1016.464302496191</v>
      </c>
      <c r="G155" s="285">
        <v>80300.679897199094</v>
      </c>
      <c r="H155" s="244"/>
      <c r="I155" s="279">
        <v>15904.2103554369</v>
      </c>
      <c r="J155" s="279">
        <v>18.586198849406216</v>
      </c>
      <c r="K155" s="279">
        <v>1.187874608503203</v>
      </c>
    </row>
    <row r="156" spans="1:11" x14ac:dyDescent="0.25">
      <c r="A156" s="284">
        <v>47270</v>
      </c>
      <c r="B156" s="257">
        <v>138</v>
      </c>
      <c r="C156" s="249">
        <v>80300.679897199094</v>
      </c>
      <c r="D156" s="285">
        <v>0</v>
      </c>
      <c r="E156" s="285">
        <v>1016.4643024961911</v>
      </c>
      <c r="F156" s="285">
        <v>1016.4643024961911</v>
      </c>
      <c r="G156" s="285">
        <v>79284.21559470291</v>
      </c>
      <c r="H156" s="244"/>
      <c r="I156" s="279">
        <v>15904.210355436902</v>
      </c>
      <c r="J156" s="279">
        <v>18.58619884940622</v>
      </c>
      <c r="K156" s="279">
        <v>1.1878746085032033</v>
      </c>
    </row>
    <row r="157" spans="1:11" x14ac:dyDescent="0.25">
      <c r="A157" s="284">
        <v>47300</v>
      </c>
      <c r="B157" s="257">
        <v>139</v>
      </c>
      <c r="C157" s="249">
        <v>79284.21559470291</v>
      </c>
      <c r="D157" s="285">
        <v>0</v>
      </c>
      <c r="E157" s="285">
        <v>1016.4643024961912</v>
      </c>
      <c r="F157" s="285">
        <v>1016.4643024961912</v>
      </c>
      <c r="G157" s="285">
        <v>78267.751292206725</v>
      </c>
      <c r="H157" s="244"/>
      <c r="I157" s="279">
        <v>15904.210355436904</v>
      </c>
      <c r="J157" s="279">
        <v>18.58619884940622</v>
      </c>
      <c r="K157" s="279">
        <v>1.1878746085032035</v>
      </c>
    </row>
    <row r="158" spans="1:11" x14ac:dyDescent="0.25">
      <c r="A158" s="284">
        <v>47331</v>
      </c>
      <c r="B158" s="257">
        <v>140</v>
      </c>
      <c r="C158" s="249">
        <v>78267.751292206725</v>
      </c>
      <c r="D158" s="285">
        <v>0</v>
      </c>
      <c r="E158" s="285">
        <v>1016.4643024961913</v>
      </c>
      <c r="F158" s="285">
        <v>1016.4643024961913</v>
      </c>
      <c r="G158" s="285">
        <v>77251.286989710541</v>
      </c>
      <c r="H158" s="244"/>
      <c r="I158" s="279">
        <v>15904.210355436906</v>
      </c>
      <c r="J158" s="279">
        <v>18.586198849406223</v>
      </c>
      <c r="K158" s="279">
        <v>1.1878746085032035</v>
      </c>
    </row>
    <row r="159" spans="1:11" x14ac:dyDescent="0.25">
      <c r="A159" s="284">
        <v>47362</v>
      </c>
      <c r="B159" s="257">
        <v>141</v>
      </c>
      <c r="C159" s="249">
        <v>77251.286989710541</v>
      </c>
      <c r="D159" s="285">
        <v>0</v>
      </c>
      <c r="E159" s="285">
        <v>1016.4643024961913</v>
      </c>
      <c r="F159" s="285">
        <v>1016.4643024961913</v>
      </c>
      <c r="G159" s="285">
        <v>76234.822687214357</v>
      </c>
      <c r="H159" s="244"/>
      <c r="I159" s="279">
        <v>15904.210355436906</v>
      </c>
      <c r="J159" s="279">
        <v>18.586198849406223</v>
      </c>
      <c r="K159" s="279">
        <v>1.1878746085032035</v>
      </c>
    </row>
    <row r="160" spans="1:11" x14ac:dyDescent="0.25">
      <c r="A160" s="284">
        <v>47392</v>
      </c>
      <c r="B160" s="257">
        <v>142</v>
      </c>
      <c r="C160" s="249">
        <v>76234.822687214357</v>
      </c>
      <c r="D160" s="285">
        <v>0</v>
      </c>
      <c r="E160" s="285">
        <v>1016.4643024961914</v>
      </c>
      <c r="F160" s="285">
        <v>1016.4643024961914</v>
      </c>
      <c r="G160" s="285">
        <v>75218.358384718173</v>
      </c>
      <c r="H160" s="244"/>
      <c r="I160" s="279">
        <v>15904.210355436908</v>
      </c>
      <c r="J160" s="279">
        <v>18.586198849406227</v>
      </c>
      <c r="K160" s="279">
        <v>1.1878746085032037</v>
      </c>
    </row>
    <row r="161" spans="1:11" x14ac:dyDescent="0.25">
      <c r="A161" s="284">
        <v>47423</v>
      </c>
      <c r="B161" s="257">
        <v>143</v>
      </c>
      <c r="C161" s="249">
        <v>75218.358384718173</v>
      </c>
      <c r="D161" s="285">
        <v>0</v>
      </c>
      <c r="E161" s="285">
        <v>1016.4643024961915</v>
      </c>
      <c r="F161" s="285">
        <v>1016.4643024961915</v>
      </c>
      <c r="G161" s="285">
        <v>74201.894082221988</v>
      </c>
      <c r="H161" s="244"/>
      <c r="I161" s="279">
        <v>15904.21035543691</v>
      </c>
      <c r="J161" s="279">
        <v>18.586198849406227</v>
      </c>
      <c r="K161" s="279">
        <v>1.1878746085032037</v>
      </c>
    </row>
    <row r="162" spans="1:11" x14ac:dyDescent="0.25">
      <c r="A162" s="284">
        <v>47453</v>
      </c>
      <c r="B162" s="257">
        <v>144</v>
      </c>
      <c r="C162" s="249">
        <v>74201.894082221988</v>
      </c>
      <c r="D162" s="285">
        <v>0</v>
      </c>
      <c r="E162" s="285">
        <v>1016.4643024961916</v>
      </c>
      <c r="F162" s="285">
        <v>1016.4643024961916</v>
      </c>
      <c r="G162" s="285">
        <v>73185.42977972579</v>
      </c>
      <c r="H162" s="244"/>
      <c r="I162" s="279">
        <v>15904.210355436911</v>
      </c>
      <c r="J162" s="279">
        <v>18.58619884940623</v>
      </c>
      <c r="K162" s="279">
        <v>1.1878746085032039</v>
      </c>
    </row>
    <row r="163" spans="1:11" x14ac:dyDescent="0.25">
      <c r="A163" s="284">
        <v>47484</v>
      </c>
      <c r="B163" s="257">
        <v>145</v>
      </c>
      <c r="C163" s="249">
        <v>73185.42977972579</v>
      </c>
      <c r="D163" s="285">
        <v>0</v>
      </c>
      <c r="E163" s="285">
        <v>1016.4643024961915</v>
      </c>
      <c r="F163" s="285">
        <v>1016.4643024961915</v>
      </c>
      <c r="G163" s="285">
        <v>72168.965477229591</v>
      </c>
      <c r="H163" s="244"/>
      <c r="I163" s="279">
        <v>15904.21035543691</v>
      </c>
      <c r="J163" s="279">
        <v>18.586198849406227</v>
      </c>
      <c r="K163" s="279">
        <v>1.1878746085032037</v>
      </c>
    </row>
    <row r="164" spans="1:11" x14ac:dyDescent="0.25">
      <c r="A164" s="284">
        <v>47515</v>
      </c>
      <c r="B164" s="257">
        <v>146</v>
      </c>
      <c r="C164" s="249">
        <v>72168.965477229591</v>
      </c>
      <c r="D164" s="285">
        <v>0</v>
      </c>
      <c r="E164" s="285">
        <v>1016.4643024961914</v>
      </c>
      <c r="F164" s="285">
        <v>1016.4643024961914</v>
      </c>
      <c r="G164" s="285">
        <v>71152.501174733407</v>
      </c>
      <c r="H164" s="244"/>
      <c r="I164" s="279">
        <v>15904.210355436908</v>
      </c>
      <c r="J164" s="279">
        <v>18.586198849406227</v>
      </c>
      <c r="K164" s="279">
        <v>1.1878746085032037</v>
      </c>
    </row>
    <row r="165" spans="1:11" x14ac:dyDescent="0.25">
      <c r="A165" s="284">
        <v>47543</v>
      </c>
      <c r="B165" s="257">
        <v>147</v>
      </c>
      <c r="C165" s="249">
        <v>71152.501174733407</v>
      </c>
      <c r="D165" s="285">
        <v>0</v>
      </c>
      <c r="E165" s="285">
        <v>1016.4643024961915</v>
      </c>
      <c r="F165" s="285">
        <v>1016.4643024961915</v>
      </c>
      <c r="G165" s="285">
        <v>70136.036872237222</v>
      </c>
      <c r="H165" s="244"/>
      <c r="I165" s="279">
        <v>15904.21035543691</v>
      </c>
      <c r="J165" s="279">
        <v>18.586198849406227</v>
      </c>
      <c r="K165" s="279">
        <v>1.1878746085032037</v>
      </c>
    </row>
    <row r="166" spans="1:11" x14ac:dyDescent="0.25">
      <c r="A166" s="284">
        <v>47574</v>
      </c>
      <c r="B166" s="257">
        <v>148</v>
      </c>
      <c r="C166" s="249">
        <v>70136.036872237222</v>
      </c>
      <c r="D166" s="285">
        <v>0</v>
      </c>
      <c r="E166" s="285">
        <v>1016.4643024961916</v>
      </c>
      <c r="F166" s="285">
        <v>1016.4643024961916</v>
      </c>
      <c r="G166" s="285">
        <v>69119.572569741023</v>
      </c>
      <c r="H166" s="244"/>
      <c r="I166" s="279">
        <v>15904.210355436911</v>
      </c>
      <c r="J166" s="279">
        <v>18.58619884940623</v>
      </c>
      <c r="K166" s="279">
        <v>1.1878746085032039</v>
      </c>
    </row>
    <row r="167" spans="1:11" x14ac:dyDescent="0.25">
      <c r="A167" s="284">
        <v>47604</v>
      </c>
      <c r="B167" s="257">
        <v>149</v>
      </c>
      <c r="C167" s="249">
        <v>69119.572569741023</v>
      </c>
      <c r="D167" s="285">
        <v>0</v>
      </c>
      <c r="E167" s="285">
        <v>1016.4643024961915</v>
      </c>
      <c r="F167" s="285">
        <v>1016.4643024961915</v>
      </c>
      <c r="G167" s="285">
        <v>68103.108267244825</v>
      </c>
      <c r="H167" s="244"/>
      <c r="I167" s="279">
        <v>15904.21035543691</v>
      </c>
      <c r="J167" s="279">
        <v>18.586198849406227</v>
      </c>
      <c r="K167" s="279">
        <v>1.1878746085032037</v>
      </c>
    </row>
    <row r="168" spans="1:11" x14ac:dyDescent="0.25">
      <c r="A168" s="284">
        <v>47635</v>
      </c>
      <c r="B168" s="257">
        <v>150</v>
      </c>
      <c r="C168" s="249">
        <v>68103.108267244825</v>
      </c>
      <c r="D168" s="285">
        <v>0</v>
      </c>
      <c r="E168" s="285">
        <v>1016.4643024961914</v>
      </c>
      <c r="F168" s="285">
        <v>1016.4643024961914</v>
      </c>
      <c r="G168" s="285">
        <v>67086.64396474864</v>
      </c>
      <c r="H168" s="244"/>
      <c r="I168" s="279">
        <v>15904.210355436908</v>
      </c>
      <c r="J168" s="279">
        <v>18.586198849406227</v>
      </c>
      <c r="K168" s="279">
        <v>1.1878746085032037</v>
      </c>
    </row>
    <row r="169" spans="1:11" x14ac:dyDescent="0.25">
      <c r="A169" s="284">
        <v>47665</v>
      </c>
      <c r="B169" s="257">
        <v>151</v>
      </c>
      <c r="C169" s="249">
        <v>67086.64396474864</v>
      </c>
      <c r="D169" s="285">
        <v>0</v>
      </c>
      <c r="E169" s="285">
        <v>1016.4643024961915</v>
      </c>
      <c r="F169" s="285">
        <v>1016.4643024961915</v>
      </c>
      <c r="G169" s="285">
        <v>66070.179662252456</v>
      </c>
      <c r="H169" s="244"/>
      <c r="I169" s="279">
        <v>15904.21035543691</v>
      </c>
      <c r="J169" s="279">
        <v>18.586198849406227</v>
      </c>
      <c r="K169" s="279">
        <v>1.1878746085032037</v>
      </c>
    </row>
    <row r="170" spans="1:11" x14ac:dyDescent="0.25">
      <c r="A170" s="284">
        <v>47696</v>
      </c>
      <c r="B170" s="257">
        <v>152</v>
      </c>
      <c r="C170" s="249">
        <v>66070.179662252456</v>
      </c>
      <c r="D170" s="285">
        <v>0</v>
      </c>
      <c r="E170" s="285">
        <v>1016.4643024961916</v>
      </c>
      <c r="F170" s="285">
        <v>1016.4643024961916</v>
      </c>
      <c r="G170" s="285">
        <v>65053.715359756265</v>
      </c>
      <c r="H170" s="244"/>
      <c r="I170" s="279">
        <v>15904.210355436911</v>
      </c>
      <c r="J170" s="279">
        <v>18.58619884940623</v>
      </c>
      <c r="K170" s="279">
        <v>1.1878746085032039</v>
      </c>
    </row>
    <row r="171" spans="1:11" x14ac:dyDescent="0.25">
      <c r="A171" s="284">
        <v>47727</v>
      </c>
      <c r="B171" s="257">
        <v>153</v>
      </c>
      <c r="C171" s="249">
        <v>65053.715359756265</v>
      </c>
      <c r="D171" s="285">
        <v>0</v>
      </c>
      <c r="E171" s="285">
        <v>1016.4643024961916</v>
      </c>
      <c r="F171" s="285">
        <v>1016.4643024961916</v>
      </c>
      <c r="G171" s="285">
        <v>64037.251057260073</v>
      </c>
      <c r="H171" s="244"/>
      <c r="I171" s="279">
        <v>15904.210355436911</v>
      </c>
      <c r="J171" s="279">
        <v>18.58619884940623</v>
      </c>
      <c r="K171" s="279">
        <v>1.1878746085032039</v>
      </c>
    </row>
    <row r="172" spans="1:11" x14ac:dyDescent="0.25">
      <c r="A172" s="284">
        <v>47757</v>
      </c>
      <c r="B172" s="257">
        <v>154</v>
      </c>
      <c r="C172" s="249">
        <v>64037.251057260073</v>
      </c>
      <c r="D172" s="285">
        <v>0</v>
      </c>
      <c r="E172" s="285">
        <v>1016.4643024961916</v>
      </c>
      <c r="F172" s="285">
        <v>1016.4643024961916</v>
      </c>
      <c r="G172" s="285">
        <v>63020.786754763882</v>
      </c>
      <c r="H172" s="244"/>
      <c r="I172" s="279">
        <v>15904.210355436911</v>
      </c>
      <c r="J172" s="279">
        <v>18.58619884940623</v>
      </c>
      <c r="K172" s="279">
        <v>1.1878746085032039</v>
      </c>
    </row>
    <row r="173" spans="1:11" x14ac:dyDescent="0.25">
      <c r="A173" s="284">
        <v>47788</v>
      </c>
      <c r="B173" s="257">
        <v>155</v>
      </c>
      <c r="C173" s="249">
        <v>63020.786754763882</v>
      </c>
      <c r="D173" s="285">
        <v>0</v>
      </c>
      <c r="E173" s="285">
        <v>1016.4643024961916</v>
      </c>
      <c r="F173" s="285">
        <v>1016.4643024961916</v>
      </c>
      <c r="G173" s="285">
        <v>62004.32245226769</v>
      </c>
      <c r="H173" s="244"/>
      <c r="I173" s="279">
        <v>15904.210355436911</v>
      </c>
      <c r="J173" s="279">
        <v>18.58619884940623</v>
      </c>
      <c r="K173" s="279">
        <v>1.1878746085032039</v>
      </c>
    </row>
    <row r="174" spans="1:11" x14ac:dyDescent="0.25">
      <c r="A174" s="284">
        <v>47818</v>
      </c>
      <c r="B174" s="257">
        <v>156</v>
      </c>
      <c r="C174" s="249">
        <v>62004.32245226769</v>
      </c>
      <c r="D174" s="285">
        <v>0</v>
      </c>
      <c r="E174" s="285">
        <v>1016.4643024961916</v>
      </c>
      <c r="F174" s="285">
        <v>1016.4643024961916</v>
      </c>
      <c r="G174" s="285">
        <v>60987.858149771499</v>
      </c>
      <c r="H174" s="244"/>
      <c r="I174" s="279">
        <v>15904.210355436911</v>
      </c>
      <c r="J174" s="279">
        <v>18.58619884940623</v>
      </c>
      <c r="K174" s="279">
        <v>1.1878746085032039</v>
      </c>
    </row>
    <row r="175" spans="1:11" x14ac:dyDescent="0.25">
      <c r="A175" s="284">
        <v>47849</v>
      </c>
      <c r="B175" s="257">
        <v>157</v>
      </c>
      <c r="C175" s="249">
        <v>60987.858149771499</v>
      </c>
      <c r="D175" s="285">
        <v>0</v>
      </c>
      <c r="E175" s="285">
        <v>1016.4643024961916</v>
      </c>
      <c r="F175" s="285">
        <v>1016.4643024961916</v>
      </c>
      <c r="G175" s="285">
        <v>59971.393847275307</v>
      </c>
      <c r="H175" s="244"/>
      <c r="I175" s="279">
        <v>15904.210355436911</v>
      </c>
      <c r="J175" s="279">
        <v>18.58619884940623</v>
      </c>
      <c r="K175" s="279">
        <v>1.1878746085032039</v>
      </c>
    </row>
    <row r="176" spans="1:11" x14ac:dyDescent="0.25">
      <c r="A176" s="284">
        <v>47880</v>
      </c>
      <c r="B176" s="257">
        <v>158</v>
      </c>
      <c r="C176" s="249">
        <v>59971.393847275307</v>
      </c>
      <c r="D176" s="285">
        <v>0</v>
      </c>
      <c r="E176" s="285">
        <v>1016.4643024961916</v>
      </c>
      <c r="F176" s="285">
        <v>1016.4643024961916</v>
      </c>
      <c r="G176" s="285">
        <v>58954.929544779116</v>
      </c>
      <c r="H176" s="244"/>
      <c r="I176" s="279">
        <v>15904.210355436911</v>
      </c>
      <c r="J176" s="279">
        <v>18.58619884940623</v>
      </c>
      <c r="K176" s="279">
        <v>1.1878746085032039</v>
      </c>
    </row>
    <row r="177" spans="1:11" x14ac:dyDescent="0.25">
      <c r="A177" s="284">
        <v>47908</v>
      </c>
      <c r="B177" s="257">
        <v>159</v>
      </c>
      <c r="C177" s="249">
        <v>58954.929544779116</v>
      </c>
      <c r="D177" s="285">
        <v>0</v>
      </c>
      <c r="E177" s="285">
        <v>1016.4643024961916</v>
      </c>
      <c r="F177" s="285">
        <v>1016.4643024961916</v>
      </c>
      <c r="G177" s="285">
        <v>57938.465242282924</v>
      </c>
      <c r="H177" s="244"/>
      <c r="I177" s="279">
        <v>15904.210355436911</v>
      </c>
      <c r="J177" s="279">
        <v>18.58619884940623</v>
      </c>
      <c r="K177" s="279">
        <v>1.1878746085032039</v>
      </c>
    </row>
    <row r="178" spans="1:11" x14ac:dyDescent="0.25">
      <c r="A178" s="284">
        <v>47939</v>
      </c>
      <c r="B178" s="257">
        <v>160</v>
      </c>
      <c r="C178" s="249">
        <v>57938.465242282924</v>
      </c>
      <c r="D178" s="285">
        <v>0</v>
      </c>
      <c r="E178" s="285">
        <v>1016.4643024961916</v>
      </c>
      <c r="F178" s="285">
        <v>1016.4643024961916</v>
      </c>
      <c r="G178" s="285">
        <v>56922.000939786732</v>
      </c>
      <c r="H178" s="244"/>
      <c r="I178" s="279">
        <v>15904.210355436911</v>
      </c>
      <c r="J178" s="279">
        <v>18.58619884940623</v>
      </c>
      <c r="K178" s="279">
        <v>1.1878746085032039</v>
      </c>
    </row>
    <row r="179" spans="1:11" x14ac:dyDescent="0.25">
      <c r="A179" s="284">
        <v>47969</v>
      </c>
      <c r="B179" s="257">
        <v>161</v>
      </c>
      <c r="C179" s="249">
        <v>56922.000939786732</v>
      </c>
      <c r="D179" s="285">
        <v>0</v>
      </c>
      <c r="E179" s="285">
        <v>1016.4643024961916</v>
      </c>
      <c r="F179" s="285">
        <v>1016.4643024961916</v>
      </c>
      <c r="G179" s="285">
        <v>55905.536637290541</v>
      </c>
      <c r="H179" s="244"/>
      <c r="I179" s="279">
        <v>15904.210355436911</v>
      </c>
      <c r="J179" s="279">
        <v>18.58619884940623</v>
      </c>
      <c r="K179" s="279">
        <v>1.1878746085032039</v>
      </c>
    </row>
    <row r="180" spans="1:11" x14ac:dyDescent="0.25">
      <c r="A180" s="284">
        <v>48000</v>
      </c>
      <c r="B180" s="257">
        <v>162</v>
      </c>
      <c r="C180" s="249">
        <v>55905.536637290541</v>
      </c>
      <c r="D180" s="285">
        <v>0</v>
      </c>
      <c r="E180" s="285">
        <v>1016.4643024961916</v>
      </c>
      <c r="F180" s="285">
        <v>1016.4643024961916</v>
      </c>
      <c r="G180" s="285">
        <v>54889.072334794349</v>
      </c>
      <c r="H180" s="244"/>
      <c r="I180" s="279">
        <v>15904.210355436911</v>
      </c>
      <c r="J180" s="279">
        <v>18.58619884940623</v>
      </c>
      <c r="K180" s="279">
        <v>1.1878746085032039</v>
      </c>
    </row>
    <row r="181" spans="1:11" x14ac:dyDescent="0.25">
      <c r="A181" s="284">
        <v>48030</v>
      </c>
      <c r="B181" s="257">
        <v>163</v>
      </c>
      <c r="C181" s="249">
        <v>54889.072334794349</v>
      </c>
      <c r="D181" s="285">
        <v>0</v>
      </c>
      <c r="E181" s="285">
        <v>1016.4643024961916</v>
      </c>
      <c r="F181" s="285">
        <v>1016.4643024961916</v>
      </c>
      <c r="G181" s="285">
        <v>53872.608032298158</v>
      </c>
      <c r="H181" s="244"/>
      <c r="I181" s="279">
        <v>15904.210355436911</v>
      </c>
      <c r="J181" s="279">
        <v>18.58619884940623</v>
      </c>
      <c r="K181" s="279">
        <v>1.1878746085032039</v>
      </c>
    </row>
    <row r="182" spans="1:11" x14ac:dyDescent="0.25">
      <c r="A182" s="284">
        <v>48061</v>
      </c>
      <c r="B182" s="257">
        <v>164</v>
      </c>
      <c r="C182" s="249">
        <v>53872.608032298158</v>
      </c>
      <c r="D182" s="285">
        <v>0</v>
      </c>
      <c r="E182" s="285">
        <v>1016.4643024961916</v>
      </c>
      <c r="F182" s="285">
        <v>1016.4643024961916</v>
      </c>
      <c r="G182" s="285">
        <v>52856.143729801966</v>
      </c>
      <c r="H182" s="244"/>
      <c r="I182" s="279">
        <v>15904.210355436911</v>
      </c>
      <c r="J182" s="279">
        <v>18.58619884940623</v>
      </c>
      <c r="K182" s="279">
        <v>1.1878746085032039</v>
      </c>
    </row>
    <row r="183" spans="1:11" x14ac:dyDescent="0.25">
      <c r="A183" s="284">
        <v>48092</v>
      </c>
      <c r="B183" s="257">
        <v>165</v>
      </c>
      <c r="C183" s="249">
        <v>52856.143729801966</v>
      </c>
      <c r="D183" s="285">
        <v>0</v>
      </c>
      <c r="E183" s="285">
        <v>1016.4643024961916</v>
      </c>
      <c r="F183" s="285">
        <v>1016.4643024961916</v>
      </c>
      <c r="G183" s="285">
        <v>51839.679427305775</v>
      </c>
      <c r="H183" s="244"/>
      <c r="I183" s="279">
        <v>15904.210355436911</v>
      </c>
      <c r="J183" s="279">
        <v>18.58619884940623</v>
      </c>
      <c r="K183" s="279">
        <v>1.1878746085032039</v>
      </c>
    </row>
    <row r="184" spans="1:11" x14ac:dyDescent="0.25">
      <c r="A184" s="284">
        <v>48122</v>
      </c>
      <c r="B184" s="257">
        <v>166</v>
      </c>
      <c r="C184" s="249">
        <v>51839.679427305775</v>
      </c>
      <c r="D184" s="285">
        <v>0</v>
      </c>
      <c r="E184" s="285">
        <v>1016.4643024961916</v>
      </c>
      <c r="F184" s="285">
        <v>1016.4643024961916</v>
      </c>
      <c r="G184" s="285">
        <v>50823.215124809583</v>
      </c>
      <c r="H184" s="244"/>
      <c r="I184" s="279">
        <v>15904.210355436911</v>
      </c>
      <c r="J184" s="279">
        <v>18.58619884940623</v>
      </c>
      <c r="K184" s="279">
        <v>1.1878746085032039</v>
      </c>
    </row>
    <row r="185" spans="1:11" x14ac:dyDescent="0.25">
      <c r="A185" s="284">
        <v>48153</v>
      </c>
      <c r="B185" s="257">
        <v>167</v>
      </c>
      <c r="C185" s="249">
        <v>50823.215124809583</v>
      </c>
      <c r="D185" s="285">
        <v>0</v>
      </c>
      <c r="E185" s="285">
        <v>1016.4643024961916</v>
      </c>
      <c r="F185" s="285">
        <v>1016.4643024961916</v>
      </c>
      <c r="G185" s="285">
        <v>49806.750822313392</v>
      </c>
      <c r="H185" s="244"/>
      <c r="I185" s="279">
        <v>15904.210355436911</v>
      </c>
      <c r="J185" s="279">
        <v>18.58619884940623</v>
      </c>
      <c r="K185" s="279">
        <v>1.1878746085032039</v>
      </c>
    </row>
    <row r="186" spans="1:11" x14ac:dyDescent="0.25">
      <c r="A186" s="284">
        <v>48183</v>
      </c>
      <c r="B186" s="257">
        <v>168</v>
      </c>
      <c r="C186" s="249">
        <v>49806.750822313392</v>
      </c>
      <c r="D186" s="285">
        <v>0</v>
      </c>
      <c r="E186" s="285">
        <v>1016.4643024961916</v>
      </c>
      <c r="F186" s="285">
        <v>1016.4643024961916</v>
      </c>
      <c r="G186" s="285">
        <v>48790.2865198172</v>
      </c>
      <c r="H186" s="244"/>
      <c r="I186" s="279">
        <v>15904.210355436911</v>
      </c>
      <c r="J186" s="279">
        <v>18.58619884940623</v>
      </c>
      <c r="K186" s="279">
        <v>1.1878746085032039</v>
      </c>
    </row>
    <row r="187" spans="1:11" x14ac:dyDescent="0.25">
      <c r="A187" s="284">
        <v>48214</v>
      </c>
      <c r="B187" s="257">
        <v>169</v>
      </c>
      <c r="C187" s="249">
        <v>48790.2865198172</v>
      </c>
      <c r="D187" s="285">
        <v>0</v>
      </c>
      <c r="E187" s="285">
        <v>1016.4643024961916</v>
      </c>
      <c r="F187" s="285">
        <v>1016.4643024961916</v>
      </c>
      <c r="G187" s="285">
        <v>47773.822217321009</v>
      </c>
      <c r="H187" s="244"/>
      <c r="I187" s="279">
        <v>15904.210355436911</v>
      </c>
      <c r="J187" s="279">
        <v>18.58619884940623</v>
      </c>
      <c r="K187" s="279">
        <v>1.1878746085032039</v>
      </c>
    </row>
    <row r="188" spans="1:11" x14ac:dyDescent="0.25">
      <c r="A188" s="284">
        <v>48245</v>
      </c>
      <c r="B188" s="257">
        <v>170</v>
      </c>
      <c r="C188" s="249">
        <v>47773.822217321009</v>
      </c>
      <c r="D188" s="285">
        <v>0</v>
      </c>
      <c r="E188" s="285">
        <v>1016.4643024961916</v>
      </c>
      <c r="F188" s="285">
        <v>1016.4643024961916</v>
      </c>
      <c r="G188" s="285">
        <v>46757.357914824817</v>
      </c>
      <c r="H188" s="244"/>
      <c r="I188" s="279">
        <v>15904.210355436911</v>
      </c>
      <c r="J188" s="279">
        <v>18.58619884940623</v>
      </c>
      <c r="K188" s="279">
        <v>1.1878746085032039</v>
      </c>
    </row>
    <row r="189" spans="1:11" x14ac:dyDescent="0.25">
      <c r="A189" s="284">
        <v>48274</v>
      </c>
      <c r="B189" s="257">
        <v>171</v>
      </c>
      <c r="C189" s="249">
        <v>46757.357914824817</v>
      </c>
      <c r="D189" s="285">
        <v>0</v>
      </c>
      <c r="E189" s="285">
        <v>1016.4643024961916</v>
      </c>
      <c r="F189" s="285">
        <v>1016.4643024961916</v>
      </c>
      <c r="G189" s="285">
        <v>45740.893612328626</v>
      </c>
      <c r="H189" s="244"/>
      <c r="I189" s="279">
        <v>15904.210355436911</v>
      </c>
      <c r="J189" s="279">
        <v>18.58619884940623</v>
      </c>
      <c r="K189" s="279">
        <v>1.1878746085032039</v>
      </c>
    </row>
    <row r="190" spans="1:11" x14ac:dyDescent="0.25">
      <c r="A190" s="284">
        <v>48305</v>
      </c>
      <c r="B190" s="257">
        <v>172</v>
      </c>
      <c r="C190" s="249">
        <v>45740.893612328626</v>
      </c>
      <c r="D190" s="285">
        <v>0</v>
      </c>
      <c r="E190" s="285">
        <v>1016.4643024961916</v>
      </c>
      <c r="F190" s="285">
        <v>1016.4643024961916</v>
      </c>
      <c r="G190" s="285">
        <v>44724.429309832434</v>
      </c>
      <c r="H190" s="244"/>
      <c r="I190" s="279">
        <v>15904.210355436911</v>
      </c>
      <c r="J190" s="279">
        <v>18.58619884940623</v>
      </c>
      <c r="K190" s="279">
        <v>1.1878746085032039</v>
      </c>
    </row>
    <row r="191" spans="1:11" x14ac:dyDescent="0.25">
      <c r="A191" s="284">
        <v>48335</v>
      </c>
      <c r="B191" s="257">
        <v>173</v>
      </c>
      <c r="C191" s="249">
        <v>44724.429309832434</v>
      </c>
      <c r="D191" s="285">
        <v>0</v>
      </c>
      <c r="E191" s="285">
        <v>1016.4643024961916</v>
      </c>
      <c r="F191" s="285">
        <v>1016.4643024961916</v>
      </c>
      <c r="G191" s="285">
        <v>43707.965007336243</v>
      </c>
      <c r="H191" s="244"/>
      <c r="I191" s="279">
        <v>15904.210355436911</v>
      </c>
      <c r="J191" s="279">
        <v>18.58619884940623</v>
      </c>
      <c r="K191" s="279">
        <v>1.1878746085032039</v>
      </c>
    </row>
    <row r="192" spans="1:11" x14ac:dyDescent="0.25">
      <c r="A192" s="284">
        <v>48366</v>
      </c>
      <c r="B192" s="257">
        <v>174</v>
      </c>
      <c r="C192" s="249">
        <v>43707.965007336243</v>
      </c>
      <c r="D192" s="285">
        <v>0</v>
      </c>
      <c r="E192" s="285">
        <v>1016.4643024961916</v>
      </c>
      <c r="F192" s="285">
        <v>1016.4643024961916</v>
      </c>
      <c r="G192" s="285">
        <v>42691.500704840051</v>
      </c>
      <c r="H192" s="244"/>
      <c r="I192" s="279">
        <v>15904.210355436911</v>
      </c>
      <c r="J192" s="279">
        <v>18.58619884940623</v>
      </c>
      <c r="K192" s="279">
        <v>1.1878746085032039</v>
      </c>
    </row>
    <row r="193" spans="1:11" x14ac:dyDescent="0.25">
      <c r="A193" s="284">
        <v>48396</v>
      </c>
      <c r="B193" s="257">
        <v>175</v>
      </c>
      <c r="C193" s="249">
        <v>42691.500704840051</v>
      </c>
      <c r="D193" s="285">
        <v>0</v>
      </c>
      <c r="E193" s="285">
        <v>1016.4643024961917</v>
      </c>
      <c r="F193" s="285">
        <v>1016.4643024961917</v>
      </c>
      <c r="G193" s="285">
        <v>41675.03640234386</v>
      </c>
      <c r="H193" s="244"/>
      <c r="I193" s="279">
        <v>15904.210355436913</v>
      </c>
      <c r="J193" s="279">
        <v>18.58619884940623</v>
      </c>
      <c r="K193" s="279">
        <v>1.1878746085032041</v>
      </c>
    </row>
    <row r="194" spans="1:11" x14ac:dyDescent="0.25">
      <c r="A194" s="284">
        <v>48427</v>
      </c>
      <c r="B194" s="257">
        <v>176</v>
      </c>
      <c r="C194" s="249">
        <v>41675.03640234386</v>
      </c>
      <c r="D194" s="285">
        <v>0</v>
      </c>
      <c r="E194" s="285">
        <v>1016.4643024961917</v>
      </c>
      <c r="F194" s="285">
        <v>1016.4643024961917</v>
      </c>
      <c r="G194" s="285">
        <v>40658.572099847668</v>
      </c>
      <c r="H194" s="244"/>
      <c r="I194" s="279">
        <v>15904.210355436913</v>
      </c>
      <c r="J194" s="279">
        <v>18.58619884940623</v>
      </c>
      <c r="K194" s="279">
        <v>1.1878746085032041</v>
      </c>
    </row>
    <row r="195" spans="1:11" x14ac:dyDescent="0.25">
      <c r="A195" s="284">
        <v>48458</v>
      </c>
      <c r="B195" s="257">
        <v>177</v>
      </c>
      <c r="C195" s="249">
        <v>40658.572099847668</v>
      </c>
      <c r="D195" s="285">
        <v>0</v>
      </c>
      <c r="E195" s="285">
        <v>1016.4643024961917</v>
      </c>
      <c r="F195" s="285">
        <v>1016.4643024961917</v>
      </c>
      <c r="G195" s="285">
        <v>39642.107797351477</v>
      </c>
      <c r="H195" s="244"/>
      <c r="I195" s="279">
        <v>15904.210355436913</v>
      </c>
      <c r="J195" s="279">
        <v>18.58619884940623</v>
      </c>
      <c r="K195" s="279">
        <v>1.1878746085032041</v>
      </c>
    </row>
    <row r="196" spans="1:11" x14ac:dyDescent="0.25">
      <c r="A196" s="284">
        <v>48488</v>
      </c>
      <c r="B196" s="257">
        <v>178</v>
      </c>
      <c r="C196" s="249">
        <v>39642.107797351477</v>
      </c>
      <c r="D196" s="285">
        <v>0</v>
      </c>
      <c r="E196" s="285">
        <v>1016.4643024961917</v>
      </c>
      <c r="F196" s="285">
        <v>1016.4643024961917</v>
      </c>
      <c r="G196" s="285">
        <v>38625.643494855285</v>
      </c>
      <c r="H196" s="244"/>
      <c r="I196" s="279">
        <v>15904.210355436913</v>
      </c>
      <c r="J196" s="279">
        <v>18.58619884940623</v>
      </c>
      <c r="K196" s="279">
        <v>1.1878746085032041</v>
      </c>
    </row>
    <row r="197" spans="1:11" x14ac:dyDescent="0.25">
      <c r="A197" s="284">
        <v>48519</v>
      </c>
      <c r="B197" s="257">
        <v>179</v>
      </c>
      <c r="C197" s="249">
        <v>38625.643494855285</v>
      </c>
      <c r="D197" s="285">
        <v>0</v>
      </c>
      <c r="E197" s="285">
        <v>1016.4643024961917</v>
      </c>
      <c r="F197" s="285">
        <v>1016.4643024961917</v>
      </c>
      <c r="G197" s="285">
        <v>37609.179192359094</v>
      </c>
      <c r="H197" s="244"/>
      <c r="I197" s="279">
        <v>15904.210355436913</v>
      </c>
      <c r="J197" s="279">
        <v>18.58619884940623</v>
      </c>
      <c r="K197" s="279">
        <v>1.1878746085032041</v>
      </c>
    </row>
    <row r="198" spans="1:11" x14ac:dyDescent="0.25">
      <c r="A198" s="284">
        <v>48549</v>
      </c>
      <c r="B198" s="257">
        <v>180</v>
      </c>
      <c r="C198" s="249">
        <v>37609.179192359094</v>
      </c>
      <c r="D198" s="285">
        <v>0</v>
      </c>
      <c r="E198" s="285">
        <v>1016.4643024961917</v>
      </c>
      <c r="F198" s="285">
        <v>1016.4643024961917</v>
      </c>
      <c r="G198" s="285">
        <v>36592.714889862902</v>
      </c>
      <c r="H198" s="244"/>
      <c r="I198" s="279">
        <v>15904.210355436913</v>
      </c>
      <c r="J198" s="279">
        <v>18.58619884940623</v>
      </c>
      <c r="K198" s="279">
        <v>1.1878746085032041</v>
      </c>
    </row>
    <row r="199" spans="1:11" x14ac:dyDescent="0.25">
      <c r="A199" s="284">
        <v>48580</v>
      </c>
      <c r="B199" s="257">
        <v>181</v>
      </c>
      <c r="C199" s="249">
        <v>36592.714889862902</v>
      </c>
      <c r="D199" s="285">
        <v>0</v>
      </c>
      <c r="E199" s="285">
        <v>1016.4643024961917</v>
      </c>
      <c r="F199" s="285">
        <v>1016.4643024961917</v>
      </c>
      <c r="G199" s="285">
        <v>35576.250587366711</v>
      </c>
      <c r="H199" s="244"/>
      <c r="I199" s="279">
        <v>15904.210355436913</v>
      </c>
      <c r="J199" s="279">
        <v>18.58619884940623</v>
      </c>
      <c r="K199" s="279">
        <v>1.1878746085032041</v>
      </c>
    </row>
    <row r="200" spans="1:11" x14ac:dyDescent="0.25">
      <c r="A200" s="284">
        <v>48611</v>
      </c>
      <c r="B200" s="257">
        <v>182</v>
      </c>
      <c r="C200" s="249">
        <v>35576.250587366711</v>
      </c>
      <c r="D200" s="285">
        <v>0</v>
      </c>
      <c r="E200" s="285">
        <v>1016.4643024961917</v>
      </c>
      <c r="F200" s="285">
        <v>1016.4643024961917</v>
      </c>
      <c r="G200" s="285">
        <v>34559.786284870519</v>
      </c>
      <c r="H200" s="244"/>
      <c r="I200" s="279">
        <v>15904.210355436913</v>
      </c>
      <c r="J200" s="279">
        <v>18.58619884940623</v>
      </c>
      <c r="K200" s="279">
        <v>1.1878746085032041</v>
      </c>
    </row>
    <row r="201" spans="1:11" x14ac:dyDescent="0.25">
      <c r="A201" s="284">
        <v>48639</v>
      </c>
      <c r="B201" s="257">
        <v>183</v>
      </c>
      <c r="C201" s="249">
        <v>34559.786284870519</v>
      </c>
      <c r="D201" s="285">
        <v>0</v>
      </c>
      <c r="E201" s="285">
        <v>1016.4643024961917</v>
      </c>
      <c r="F201" s="285">
        <v>1016.4643024961917</v>
      </c>
      <c r="G201" s="285">
        <v>33543.321982374327</v>
      </c>
      <c r="H201" s="244"/>
      <c r="I201" s="279">
        <v>15904.210355436913</v>
      </c>
      <c r="J201" s="279">
        <v>18.58619884940623</v>
      </c>
      <c r="K201" s="279">
        <v>1.1878746085032041</v>
      </c>
    </row>
    <row r="202" spans="1:11" x14ac:dyDescent="0.25">
      <c r="A202" s="284">
        <v>48670</v>
      </c>
      <c r="B202" s="257">
        <v>184</v>
      </c>
      <c r="C202" s="249">
        <v>33543.321982374327</v>
      </c>
      <c r="D202" s="285">
        <v>0</v>
      </c>
      <c r="E202" s="285">
        <v>1016.4643024961917</v>
      </c>
      <c r="F202" s="285">
        <v>1016.4643024961917</v>
      </c>
      <c r="G202" s="285">
        <v>32526.857679878136</v>
      </c>
      <c r="H202" s="244"/>
      <c r="I202" s="279">
        <v>15904.210355436913</v>
      </c>
      <c r="J202" s="279">
        <v>18.58619884940623</v>
      </c>
      <c r="K202" s="279">
        <v>1.1878746085032041</v>
      </c>
    </row>
    <row r="203" spans="1:11" x14ac:dyDescent="0.25">
      <c r="A203" s="284">
        <v>48700</v>
      </c>
      <c r="B203" s="257">
        <v>185</v>
      </c>
      <c r="C203" s="249">
        <v>32526.857679878136</v>
      </c>
      <c r="D203" s="285">
        <v>0</v>
      </c>
      <c r="E203" s="285">
        <v>1016.4643024961917</v>
      </c>
      <c r="F203" s="285">
        <v>1016.4643024961917</v>
      </c>
      <c r="G203" s="285">
        <v>31510.393377381944</v>
      </c>
      <c r="H203" s="244"/>
      <c r="I203" s="279">
        <v>15904.210355436913</v>
      </c>
      <c r="J203" s="279">
        <v>18.58619884940623</v>
      </c>
      <c r="K203" s="279">
        <v>1.1878746085032041</v>
      </c>
    </row>
    <row r="204" spans="1:11" x14ac:dyDescent="0.25">
      <c r="A204" s="284">
        <v>48731</v>
      </c>
      <c r="B204" s="257">
        <v>186</v>
      </c>
      <c r="C204" s="249">
        <v>31510.393377381944</v>
      </c>
      <c r="D204" s="285">
        <v>0</v>
      </c>
      <c r="E204" s="285">
        <v>1016.4643024961917</v>
      </c>
      <c r="F204" s="285">
        <v>1016.4643024961917</v>
      </c>
      <c r="G204" s="285">
        <v>30493.929074885753</v>
      </c>
      <c r="H204" s="244"/>
      <c r="I204" s="279">
        <v>15904.210355436913</v>
      </c>
      <c r="J204" s="279">
        <v>18.58619884940623</v>
      </c>
      <c r="K204" s="279">
        <v>1.1878746085032041</v>
      </c>
    </row>
    <row r="205" spans="1:11" x14ac:dyDescent="0.25">
      <c r="A205" s="284">
        <v>48761</v>
      </c>
      <c r="B205" s="257">
        <v>187</v>
      </c>
      <c r="C205" s="249">
        <v>30493.929074885753</v>
      </c>
      <c r="D205" s="285">
        <v>0</v>
      </c>
      <c r="E205" s="285">
        <v>1016.4643024961917</v>
      </c>
      <c r="F205" s="285">
        <v>1016.4643024961917</v>
      </c>
      <c r="G205" s="285">
        <v>29477.464772389561</v>
      </c>
      <c r="H205" s="244"/>
      <c r="I205" s="279">
        <v>15904.210355436913</v>
      </c>
      <c r="J205" s="279">
        <v>18.58619884940623</v>
      </c>
      <c r="K205" s="279">
        <v>1.1878746085032041</v>
      </c>
    </row>
    <row r="206" spans="1:11" x14ac:dyDescent="0.25">
      <c r="A206" s="284">
        <v>48792</v>
      </c>
      <c r="B206" s="257">
        <v>188</v>
      </c>
      <c r="C206" s="249">
        <v>29477.464772389561</v>
      </c>
      <c r="D206" s="285">
        <v>0</v>
      </c>
      <c r="E206" s="285">
        <v>1016.4643024961917</v>
      </c>
      <c r="F206" s="285">
        <v>1016.4643024961917</v>
      </c>
      <c r="G206" s="285">
        <v>28461.00046989337</v>
      </c>
      <c r="H206" s="244"/>
      <c r="I206" s="279">
        <v>15904.210355436913</v>
      </c>
      <c r="J206" s="279">
        <v>18.58619884940623</v>
      </c>
      <c r="K206" s="279">
        <v>1.1878746085032041</v>
      </c>
    </row>
    <row r="207" spans="1:11" x14ac:dyDescent="0.25">
      <c r="A207" s="284">
        <v>48823</v>
      </c>
      <c r="B207" s="257">
        <v>189</v>
      </c>
      <c r="C207" s="249">
        <v>28461.00046989337</v>
      </c>
      <c r="D207" s="285">
        <v>0</v>
      </c>
      <c r="E207" s="285">
        <v>1016.4643024961917</v>
      </c>
      <c r="F207" s="285">
        <v>1016.4643024961917</v>
      </c>
      <c r="G207" s="285">
        <v>27444.536167397178</v>
      </c>
      <c r="H207" s="244"/>
      <c r="I207" s="279">
        <v>15904.210355436913</v>
      </c>
      <c r="J207" s="279">
        <v>18.58619884940623</v>
      </c>
      <c r="K207" s="279">
        <v>1.1878746085032041</v>
      </c>
    </row>
    <row r="208" spans="1:11" x14ac:dyDescent="0.25">
      <c r="A208" s="284">
        <v>48853</v>
      </c>
      <c r="B208" s="257">
        <v>190</v>
      </c>
      <c r="C208" s="249">
        <v>27444.536167397178</v>
      </c>
      <c r="D208" s="285">
        <v>0</v>
      </c>
      <c r="E208" s="285">
        <v>1016.4643024961917</v>
      </c>
      <c r="F208" s="285">
        <v>1016.4643024961917</v>
      </c>
      <c r="G208" s="285">
        <v>26428.071864900987</v>
      </c>
      <c r="H208" s="244"/>
      <c r="I208" s="279">
        <v>15904.210355436913</v>
      </c>
      <c r="J208" s="279">
        <v>18.58619884940623</v>
      </c>
      <c r="K208" s="279">
        <v>1.1878746085032041</v>
      </c>
    </row>
    <row r="209" spans="1:11" x14ac:dyDescent="0.25">
      <c r="A209" s="284">
        <v>48884</v>
      </c>
      <c r="B209" s="257">
        <v>191</v>
      </c>
      <c r="C209" s="249">
        <v>26428.071864900987</v>
      </c>
      <c r="D209" s="285">
        <v>0</v>
      </c>
      <c r="E209" s="285">
        <v>1016.4643024961917</v>
      </c>
      <c r="F209" s="285">
        <v>1016.4643024961917</v>
      </c>
      <c r="G209" s="285">
        <v>25411.607562404795</v>
      </c>
      <c r="H209" s="244"/>
      <c r="I209" s="279">
        <v>15904.210355436913</v>
      </c>
      <c r="J209" s="279">
        <v>18.58619884940623</v>
      </c>
      <c r="K209" s="279">
        <v>1.1878746085032041</v>
      </c>
    </row>
    <row r="210" spans="1:11" x14ac:dyDescent="0.25">
      <c r="A210" s="284">
        <v>48914</v>
      </c>
      <c r="B210" s="257">
        <v>192</v>
      </c>
      <c r="C210" s="249">
        <v>25411.607562404795</v>
      </c>
      <c r="D210" s="285">
        <v>0</v>
      </c>
      <c r="E210" s="285">
        <v>1016.4643024961919</v>
      </c>
      <c r="F210" s="285">
        <v>1016.4643024961919</v>
      </c>
      <c r="G210" s="285">
        <v>24395.143259908604</v>
      </c>
      <c r="H210" s="244"/>
      <c r="I210" s="279">
        <v>15904.210355436915</v>
      </c>
      <c r="J210" s="279">
        <v>18.586198849406234</v>
      </c>
      <c r="K210" s="279">
        <v>1.1878746085032041</v>
      </c>
    </row>
    <row r="211" spans="1:11" x14ac:dyDescent="0.25">
      <c r="A211" s="284">
        <v>48945</v>
      </c>
      <c r="B211" s="257">
        <v>193</v>
      </c>
      <c r="C211" s="249">
        <v>24395.143259908604</v>
      </c>
      <c r="D211" s="285">
        <v>0</v>
      </c>
      <c r="E211" s="285">
        <v>1016.4643024961919</v>
      </c>
      <c r="F211" s="285">
        <v>1016.4643024961919</v>
      </c>
      <c r="G211" s="285">
        <v>23378.678957412412</v>
      </c>
      <c r="H211" s="244"/>
      <c r="I211" s="279">
        <v>15904.210355436915</v>
      </c>
      <c r="J211" s="279">
        <v>18.586198849406234</v>
      </c>
      <c r="K211" s="279">
        <v>1.1878746085032041</v>
      </c>
    </row>
    <row r="212" spans="1:11" x14ac:dyDescent="0.25">
      <c r="A212" s="284">
        <v>48976</v>
      </c>
      <c r="B212" s="257">
        <v>194</v>
      </c>
      <c r="C212" s="249">
        <v>23378.678957412412</v>
      </c>
      <c r="D212" s="285">
        <v>0</v>
      </c>
      <c r="E212" s="285">
        <v>1016.4643024961919</v>
      </c>
      <c r="F212" s="285">
        <v>1016.4643024961919</v>
      </c>
      <c r="G212" s="285">
        <v>22362.214654916221</v>
      </c>
      <c r="H212" s="244"/>
      <c r="I212" s="279">
        <v>15904.210355436915</v>
      </c>
      <c r="J212" s="279">
        <v>18.586198849406234</v>
      </c>
      <c r="K212" s="279">
        <v>1.1878746085032041</v>
      </c>
    </row>
    <row r="213" spans="1:11" x14ac:dyDescent="0.25">
      <c r="A213" s="284">
        <v>49004</v>
      </c>
      <c r="B213" s="257">
        <v>195</v>
      </c>
      <c r="C213" s="249">
        <v>22362.214654916221</v>
      </c>
      <c r="D213" s="285">
        <v>0</v>
      </c>
      <c r="E213" s="285">
        <v>1016.4643024961919</v>
      </c>
      <c r="F213" s="285">
        <v>1016.4643024961919</v>
      </c>
      <c r="G213" s="285">
        <v>21345.750352420029</v>
      </c>
      <c r="H213" s="244"/>
      <c r="I213" s="279">
        <v>15904.210355436915</v>
      </c>
      <c r="J213" s="279">
        <v>18.586198849406234</v>
      </c>
      <c r="K213" s="279">
        <v>1.1878746085032041</v>
      </c>
    </row>
    <row r="214" spans="1:11" x14ac:dyDescent="0.25">
      <c r="A214" s="284">
        <v>49035</v>
      </c>
      <c r="B214" s="257">
        <v>196</v>
      </c>
      <c r="C214" s="249">
        <v>21345.750352420029</v>
      </c>
      <c r="D214" s="285">
        <v>0</v>
      </c>
      <c r="E214" s="285">
        <v>1016.4643024961919</v>
      </c>
      <c r="F214" s="285">
        <v>1016.4643024961919</v>
      </c>
      <c r="G214" s="285">
        <v>20329.286049923838</v>
      </c>
      <c r="H214" s="244"/>
      <c r="I214" s="279">
        <v>15904.210355436915</v>
      </c>
      <c r="J214" s="279">
        <v>18.586198849406234</v>
      </c>
      <c r="K214" s="279">
        <v>1.1878746085032041</v>
      </c>
    </row>
    <row r="215" spans="1:11" x14ac:dyDescent="0.25">
      <c r="A215" s="284">
        <v>49065</v>
      </c>
      <c r="B215" s="257">
        <v>197</v>
      </c>
      <c r="C215" s="249">
        <v>20329.286049923838</v>
      </c>
      <c r="D215" s="285">
        <v>0</v>
      </c>
      <c r="E215" s="285">
        <v>1016.4643024961919</v>
      </c>
      <c r="F215" s="285">
        <v>1016.4643024961919</v>
      </c>
      <c r="G215" s="285">
        <v>19312.821747427646</v>
      </c>
      <c r="H215" s="244"/>
      <c r="I215" s="279">
        <v>15904.210355436915</v>
      </c>
      <c r="J215" s="279">
        <v>18.586198849406234</v>
      </c>
      <c r="K215" s="279">
        <v>1.1878746085032041</v>
      </c>
    </row>
    <row r="216" spans="1:11" x14ac:dyDescent="0.25">
      <c r="A216" s="284">
        <v>49096</v>
      </c>
      <c r="B216" s="257">
        <v>198</v>
      </c>
      <c r="C216" s="249">
        <v>19312.821747427646</v>
      </c>
      <c r="D216" s="285">
        <v>0</v>
      </c>
      <c r="E216" s="285">
        <v>1016.4643024961919</v>
      </c>
      <c r="F216" s="285">
        <v>1016.4643024961919</v>
      </c>
      <c r="G216" s="285">
        <v>18296.357444931455</v>
      </c>
      <c r="H216" s="244"/>
      <c r="I216" s="279">
        <v>15904.210355436915</v>
      </c>
      <c r="J216" s="279">
        <v>18.586198849406234</v>
      </c>
      <c r="K216" s="279">
        <v>1.1878746085032041</v>
      </c>
    </row>
    <row r="217" spans="1:11" x14ac:dyDescent="0.25">
      <c r="A217" s="284">
        <v>49126</v>
      </c>
      <c r="B217" s="257">
        <v>199</v>
      </c>
      <c r="C217" s="249">
        <v>18296.357444931455</v>
      </c>
      <c r="D217" s="285">
        <v>0</v>
      </c>
      <c r="E217" s="285">
        <v>1016.464302496192</v>
      </c>
      <c r="F217" s="285">
        <v>1016.464302496192</v>
      </c>
      <c r="G217" s="285">
        <v>17279.893142435263</v>
      </c>
      <c r="H217" s="244"/>
      <c r="I217" s="279">
        <v>15904.210355436917</v>
      </c>
      <c r="J217" s="279">
        <v>18.586198849406237</v>
      </c>
      <c r="K217" s="279">
        <v>1.1878746085032044</v>
      </c>
    </row>
    <row r="218" spans="1:11" x14ac:dyDescent="0.25">
      <c r="A218" s="284">
        <v>49157</v>
      </c>
      <c r="B218" s="257">
        <v>200</v>
      </c>
      <c r="C218" s="249">
        <v>17279.893142435263</v>
      </c>
      <c r="D218" s="285">
        <v>0</v>
      </c>
      <c r="E218" s="285">
        <v>1016.464302496192</v>
      </c>
      <c r="F218" s="285">
        <v>1016.464302496192</v>
      </c>
      <c r="G218" s="285">
        <v>16263.428839939072</v>
      </c>
      <c r="H218" s="244"/>
      <c r="I218" s="279">
        <v>15904.210355436917</v>
      </c>
      <c r="J218" s="279">
        <v>18.586198849406237</v>
      </c>
      <c r="K218" s="279">
        <v>1.1878746085032044</v>
      </c>
    </row>
    <row r="219" spans="1:11" x14ac:dyDescent="0.25">
      <c r="A219" s="284">
        <v>49188</v>
      </c>
      <c r="B219" s="257">
        <v>201</v>
      </c>
      <c r="C219" s="249">
        <v>16263.428839939072</v>
      </c>
      <c r="D219" s="285">
        <v>0</v>
      </c>
      <c r="E219" s="285">
        <v>1016.464302496192</v>
      </c>
      <c r="F219" s="285">
        <v>1016.464302496192</v>
      </c>
      <c r="G219" s="285">
        <v>15246.96453744288</v>
      </c>
      <c r="H219" s="244"/>
      <c r="I219" s="279">
        <v>15904.210355436917</v>
      </c>
      <c r="J219" s="279">
        <v>18.586198849406237</v>
      </c>
      <c r="K219" s="279">
        <v>1.1878746085032044</v>
      </c>
    </row>
    <row r="220" spans="1:11" x14ac:dyDescent="0.25">
      <c r="A220" s="284">
        <v>49218</v>
      </c>
      <c r="B220" s="257">
        <v>202</v>
      </c>
      <c r="C220" s="249">
        <v>15246.96453744288</v>
      </c>
      <c r="D220" s="285">
        <v>0</v>
      </c>
      <c r="E220" s="285">
        <v>1016.464302496192</v>
      </c>
      <c r="F220" s="285">
        <v>1016.464302496192</v>
      </c>
      <c r="G220" s="285">
        <v>14230.500234946689</v>
      </c>
      <c r="H220" s="244"/>
      <c r="I220" s="279">
        <v>15904.210355436917</v>
      </c>
      <c r="J220" s="279">
        <v>18.586198849406237</v>
      </c>
      <c r="K220" s="279">
        <v>1.1878746085032044</v>
      </c>
    </row>
    <row r="221" spans="1:11" x14ac:dyDescent="0.25">
      <c r="A221" s="284">
        <v>49249</v>
      </c>
      <c r="B221" s="257">
        <v>203</v>
      </c>
      <c r="C221" s="249">
        <v>14230.500234946689</v>
      </c>
      <c r="D221" s="285">
        <v>0</v>
      </c>
      <c r="E221" s="285">
        <v>1016.4643024961921</v>
      </c>
      <c r="F221" s="285">
        <v>1016.4643024961921</v>
      </c>
      <c r="G221" s="285">
        <v>13214.035932450497</v>
      </c>
      <c r="H221" s="244"/>
      <c r="I221" s="279">
        <v>15904.210355436919</v>
      </c>
      <c r="J221" s="279">
        <v>18.586198849406237</v>
      </c>
      <c r="K221" s="279">
        <v>1.1878746085032044</v>
      </c>
    </row>
    <row r="222" spans="1:11" x14ac:dyDescent="0.25">
      <c r="A222" s="284">
        <v>49279</v>
      </c>
      <c r="B222" s="257">
        <v>204</v>
      </c>
      <c r="C222" s="249">
        <v>13214.035932450497</v>
      </c>
      <c r="D222" s="285">
        <v>0</v>
      </c>
      <c r="E222" s="285">
        <v>1016.4643024961921</v>
      </c>
      <c r="F222" s="285">
        <v>1016.4643024961921</v>
      </c>
      <c r="G222" s="285">
        <v>12197.571629954306</v>
      </c>
      <c r="H222" s="244"/>
      <c r="I222" s="279">
        <v>15904.210355436919</v>
      </c>
      <c r="J222" s="279">
        <v>18.586198849406237</v>
      </c>
      <c r="K222" s="279">
        <v>1.1878746085032044</v>
      </c>
    </row>
    <row r="223" spans="1:11" x14ac:dyDescent="0.25">
      <c r="A223" s="284">
        <v>49310</v>
      </c>
      <c r="B223" s="257">
        <v>205</v>
      </c>
      <c r="C223" s="249">
        <v>12197.571629954306</v>
      </c>
      <c r="D223" s="285">
        <v>0</v>
      </c>
      <c r="E223" s="285">
        <v>1016.4643024961921</v>
      </c>
      <c r="F223" s="285">
        <v>1016.4643024961921</v>
      </c>
      <c r="G223" s="285">
        <v>11181.107327458114</v>
      </c>
      <c r="H223" s="244"/>
      <c r="I223" s="279">
        <v>15904.210355436919</v>
      </c>
      <c r="J223" s="279">
        <v>18.586198849406237</v>
      </c>
      <c r="K223" s="279">
        <v>1.1878746085032044</v>
      </c>
    </row>
    <row r="224" spans="1:11" x14ac:dyDescent="0.25">
      <c r="A224" s="284">
        <v>49341</v>
      </c>
      <c r="B224" s="257">
        <v>206</v>
      </c>
      <c r="C224" s="249">
        <v>11181.107327458114</v>
      </c>
      <c r="D224" s="285">
        <v>0</v>
      </c>
      <c r="E224" s="285">
        <v>1016.4643024961922</v>
      </c>
      <c r="F224" s="285">
        <v>1016.4643024961922</v>
      </c>
      <c r="G224" s="285">
        <v>10164.643024961922</v>
      </c>
      <c r="H224" s="244"/>
      <c r="I224" s="279">
        <v>15904.210355436921</v>
      </c>
      <c r="J224" s="279">
        <v>18.586198849406241</v>
      </c>
      <c r="K224" s="279">
        <v>1.1878746085032046</v>
      </c>
    </row>
    <row r="225" spans="1:11" x14ac:dyDescent="0.25">
      <c r="A225" s="284">
        <v>49369</v>
      </c>
      <c r="B225" s="257">
        <v>207</v>
      </c>
      <c r="C225" s="249">
        <v>10164.643024961922</v>
      </c>
      <c r="D225" s="285">
        <v>0</v>
      </c>
      <c r="E225" s="285">
        <v>1016.4643024961922</v>
      </c>
      <c r="F225" s="285">
        <v>1016.4643024961922</v>
      </c>
      <c r="G225" s="285">
        <v>9148.178722465731</v>
      </c>
      <c r="H225" s="244"/>
      <c r="I225" s="279">
        <v>15904.210355436921</v>
      </c>
      <c r="J225" s="279">
        <v>18.586198849406241</v>
      </c>
      <c r="K225" s="279">
        <v>1.1878746085032046</v>
      </c>
    </row>
    <row r="226" spans="1:11" x14ac:dyDescent="0.25">
      <c r="A226" s="284">
        <v>49400</v>
      </c>
      <c r="B226" s="257">
        <v>208</v>
      </c>
      <c r="C226" s="249">
        <v>9148.178722465731</v>
      </c>
      <c r="D226" s="285">
        <v>0</v>
      </c>
      <c r="E226" s="285">
        <v>1016.4643024961923</v>
      </c>
      <c r="F226" s="285">
        <v>1016.4643024961923</v>
      </c>
      <c r="G226" s="285">
        <v>8131.7144199695385</v>
      </c>
      <c r="H226" s="244"/>
      <c r="I226" s="279">
        <v>15904.210355436922</v>
      </c>
      <c r="J226" s="279">
        <v>18.586198849406241</v>
      </c>
      <c r="K226" s="279">
        <v>1.1878746085032048</v>
      </c>
    </row>
    <row r="227" spans="1:11" x14ac:dyDescent="0.25">
      <c r="A227" s="284">
        <v>49430</v>
      </c>
      <c r="B227" s="257">
        <v>209</v>
      </c>
      <c r="C227" s="249">
        <v>8131.7144199695385</v>
      </c>
      <c r="D227" s="285">
        <v>0</v>
      </c>
      <c r="E227" s="285">
        <v>1016.4643024961923</v>
      </c>
      <c r="F227" s="285">
        <v>1016.4643024961923</v>
      </c>
      <c r="G227" s="285">
        <v>7115.2501174733461</v>
      </c>
      <c r="H227" s="244"/>
      <c r="I227" s="279">
        <v>15904.210355436922</v>
      </c>
      <c r="J227" s="279">
        <v>18.586198849406241</v>
      </c>
      <c r="K227" s="279">
        <v>1.1878746085032048</v>
      </c>
    </row>
    <row r="228" spans="1:11" x14ac:dyDescent="0.25">
      <c r="A228" s="284">
        <v>49461</v>
      </c>
      <c r="B228" s="257">
        <v>210</v>
      </c>
      <c r="C228" s="249">
        <v>7115.2501174733461</v>
      </c>
      <c r="D228" s="285">
        <v>0</v>
      </c>
      <c r="E228" s="285">
        <v>1016.4643024961923</v>
      </c>
      <c r="F228" s="285">
        <v>1016.4643024961923</v>
      </c>
      <c r="G228" s="285">
        <v>6098.7858149771537</v>
      </c>
      <c r="H228" s="244"/>
      <c r="I228" s="279">
        <v>15904.210355436922</v>
      </c>
      <c r="J228" s="279">
        <v>18.586198849406241</v>
      </c>
      <c r="K228" s="279">
        <v>1.1878746085032048</v>
      </c>
    </row>
    <row r="229" spans="1:11" x14ac:dyDescent="0.25">
      <c r="A229" s="284">
        <v>49491</v>
      </c>
      <c r="B229" s="257">
        <v>211</v>
      </c>
      <c r="C229" s="249">
        <v>6098.7858149771537</v>
      </c>
      <c r="D229" s="285">
        <v>0</v>
      </c>
      <c r="E229" s="285">
        <v>1016.4643024961923</v>
      </c>
      <c r="F229" s="285">
        <v>1016.4643024961923</v>
      </c>
      <c r="G229" s="285">
        <v>5082.3215124809612</v>
      </c>
      <c r="H229" s="244"/>
      <c r="I229" s="279">
        <v>15904.210355436922</v>
      </c>
      <c r="J229" s="279">
        <v>18.586198849406241</v>
      </c>
      <c r="K229" s="279">
        <v>1.1878746085032048</v>
      </c>
    </row>
    <row r="230" spans="1:11" x14ac:dyDescent="0.25">
      <c r="A230" s="284">
        <v>49522</v>
      </c>
      <c r="B230" s="257">
        <v>212</v>
      </c>
      <c r="C230" s="249">
        <v>5082.3215124809612</v>
      </c>
      <c r="D230" s="285">
        <v>0</v>
      </c>
      <c r="E230" s="285">
        <v>1016.4643024961922</v>
      </c>
      <c r="F230" s="285">
        <v>1016.4643024961922</v>
      </c>
      <c r="G230" s="285">
        <v>4065.8572099847688</v>
      </c>
      <c r="H230" s="244"/>
      <c r="I230" s="279">
        <v>15904.210355436921</v>
      </c>
      <c r="J230" s="279">
        <v>18.586198849406241</v>
      </c>
      <c r="K230" s="279">
        <v>1.1878746085032046</v>
      </c>
    </row>
    <row r="231" spans="1:11" x14ac:dyDescent="0.25">
      <c r="A231" s="284">
        <v>49553</v>
      </c>
      <c r="B231" s="257">
        <v>213</v>
      </c>
      <c r="C231" s="249">
        <v>4065.8572099847688</v>
      </c>
      <c r="D231" s="285">
        <v>0</v>
      </c>
      <c r="E231" s="285">
        <v>1016.4643024961922</v>
      </c>
      <c r="F231" s="285">
        <v>1016.4643024961922</v>
      </c>
      <c r="G231" s="285">
        <v>3049.3929074885764</v>
      </c>
      <c r="H231" s="244"/>
      <c r="I231" s="279">
        <v>15904.210355436921</v>
      </c>
      <c r="J231" s="279">
        <v>18.586198849406241</v>
      </c>
      <c r="K231" s="279">
        <v>1.1878746085032046</v>
      </c>
    </row>
    <row r="232" spans="1:11" x14ac:dyDescent="0.25">
      <c r="A232" s="284">
        <v>49583</v>
      </c>
      <c r="B232" s="257">
        <v>214</v>
      </c>
      <c r="C232" s="249">
        <v>3049.3929074885764</v>
      </c>
      <c r="D232" s="285">
        <v>0</v>
      </c>
      <c r="E232" s="285">
        <v>1016.4643024961921</v>
      </c>
      <c r="F232" s="285">
        <v>1016.4643024961921</v>
      </c>
      <c r="G232" s="285">
        <v>2032.9286049923844</v>
      </c>
      <c r="H232" s="244"/>
      <c r="I232" s="279">
        <v>15904.210355436919</v>
      </c>
      <c r="J232" s="279">
        <v>18.586198849406237</v>
      </c>
      <c r="K232" s="279">
        <v>1.1878746085032044</v>
      </c>
    </row>
    <row r="233" spans="1:11" x14ac:dyDescent="0.25">
      <c r="A233" s="284">
        <v>49614</v>
      </c>
      <c r="B233" s="257">
        <v>215</v>
      </c>
      <c r="C233" s="249">
        <v>2032.9286049923844</v>
      </c>
      <c r="D233" s="285">
        <v>0</v>
      </c>
      <c r="E233" s="285">
        <v>1016.4643024961922</v>
      </c>
      <c r="F233" s="285">
        <v>1016.4643024961922</v>
      </c>
      <c r="G233" s="285">
        <v>1016.4643024961922</v>
      </c>
      <c r="H233" s="244"/>
      <c r="I233" s="279">
        <v>15904.210355436921</v>
      </c>
      <c r="J233" s="279">
        <v>18.586198849406241</v>
      </c>
      <c r="K233" s="279">
        <v>1.1878746085032046</v>
      </c>
    </row>
    <row r="234" spans="1:11" ht="15.75" thickBot="1" x14ac:dyDescent="0.3">
      <c r="A234" s="286">
        <v>49644</v>
      </c>
      <c r="B234" s="287">
        <v>216</v>
      </c>
      <c r="C234" s="288">
        <v>1016.4643024961922</v>
      </c>
      <c r="D234" s="289">
        <v>0</v>
      </c>
      <c r="E234" s="285">
        <v>1016.4643024961922</v>
      </c>
      <c r="F234" s="289">
        <v>1016.4643024961922</v>
      </c>
      <c r="G234" s="289">
        <v>0</v>
      </c>
      <c r="H234" s="244"/>
      <c r="I234" s="279"/>
      <c r="J234" s="279"/>
      <c r="K234" s="279"/>
    </row>
    <row r="235" spans="1:11" ht="15.75" thickTop="1" x14ac:dyDescent="0.25">
      <c r="A235" s="284"/>
      <c r="B235" s="257"/>
      <c r="C235" s="249"/>
      <c r="D235" s="285"/>
      <c r="E235" s="285"/>
      <c r="F235" s="285"/>
      <c r="G235" s="285"/>
      <c r="H235" s="244"/>
      <c r="I235" s="279"/>
      <c r="J235" s="279"/>
      <c r="K235" s="279"/>
    </row>
    <row r="236" spans="1:11" x14ac:dyDescent="0.25">
      <c r="A236" s="284"/>
      <c r="B236" s="257"/>
      <c r="C236" s="249"/>
      <c r="D236" s="285"/>
      <c r="E236" s="285"/>
      <c r="F236" s="285"/>
      <c r="G236" s="285"/>
      <c r="H236" s="244"/>
      <c r="I236" s="279"/>
      <c r="J236" s="279"/>
      <c r="K236" s="279"/>
    </row>
    <row r="237" spans="1:11" x14ac:dyDescent="0.25">
      <c r="A237" s="284"/>
      <c r="B237" s="257"/>
      <c r="C237" s="249"/>
      <c r="D237" s="285"/>
      <c r="E237" s="285"/>
      <c r="F237" s="285"/>
      <c r="G237" s="285"/>
      <c r="H237" s="244"/>
      <c r="I237" s="279"/>
      <c r="J237" s="279"/>
      <c r="K237" s="279"/>
    </row>
    <row r="238" spans="1:11" x14ac:dyDescent="0.25">
      <c r="A238" s="284"/>
      <c r="B238" s="257"/>
      <c r="C238" s="249"/>
      <c r="D238" s="285"/>
      <c r="E238" s="285"/>
      <c r="F238" s="285"/>
      <c r="G238" s="285"/>
      <c r="H238" s="244"/>
      <c r="I238" s="279"/>
      <c r="J238" s="279"/>
      <c r="K238" s="279"/>
    </row>
    <row r="239" spans="1:11" x14ac:dyDescent="0.25">
      <c r="A239" s="284"/>
      <c r="B239" s="257"/>
      <c r="C239" s="249"/>
      <c r="D239" s="285"/>
      <c r="E239" s="285"/>
      <c r="F239" s="285"/>
      <c r="G239" s="285"/>
      <c r="H239" s="244"/>
      <c r="I239" s="279"/>
      <c r="J239" s="279"/>
      <c r="K239" s="279"/>
    </row>
    <row r="240" spans="1:11" x14ac:dyDescent="0.25">
      <c r="A240" s="284"/>
      <c r="B240" s="257"/>
      <c r="C240" s="249"/>
      <c r="D240" s="285"/>
      <c r="E240" s="285"/>
      <c r="F240" s="285"/>
      <c r="G240" s="285"/>
      <c r="H240" s="244"/>
      <c r="I240" s="279"/>
      <c r="J240" s="279"/>
      <c r="K240" s="279"/>
    </row>
    <row r="241" spans="1:11" x14ac:dyDescent="0.25">
      <c r="A241" s="284"/>
      <c r="B241" s="257"/>
      <c r="C241" s="249"/>
      <c r="D241" s="285"/>
      <c r="E241" s="285"/>
      <c r="F241" s="285"/>
      <c r="G241" s="285"/>
      <c r="H241" s="244"/>
      <c r="I241" s="279"/>
      <c r="J241" s="279"/>
      <c r="K241" s="279"/>
    </row>
    <row r="242" spans="1:11" x14ac:dyDescent="0.25">
      <c r="A242" s="284"/>
      <c r="B242" s="257"/>
      <c r="C242" s="249"/>
      <c r="D242" s="285"/>
      <c r="E242" s="285"/>
      <c r="F242" s="285"/>
      <c r="G242" s="285"/>
      <c r="H242" s="244"/>
      <c r="I242" s="279"/>
      <c r="J242" s="279"/>
      <c r="K242" s="279"/>
    </row>
    <row r="243" spans="1:11" x14ac:dyDescent="0.25">
      <c r="A243" s="284"/>
      <c r="B243" s="257"/>
      <c r="C243" s="249"/>
      <c r="D243" s="285"/>
      <c r="E243" s="285"/>
      <c r="F243" s="285"/>
      <c r="G243" s="285"/>
      <c r="H243" s="244"/>
      <c r="I243" s="279"/>
      <c r="J243" s="279"/>
      <c r="K243" s="279"/>
    </row>
    <row r="244" spans="1:11" x14ac:dyDescent="0.25">
      <c r="A244" s="284"/>
      <c r="B244" s="257"/>
      <c r="C244" s="249"/>
      <c r="D244" s="285"/>
      <c r="E244" s="285"/>
      <c r="F244" s="285"/>
      <c r="G244" s="285"/>
      <c r="H244" s="244"/>
      <c r="I244" s="279"/>
      <c r="J244" s="279"/>
      <c r="K244" s="279"/>
    </row>
    <row r="245" spans="1:11" x14ac:dyDescent="0.25">
      <c r="A245" s="284"/>
      <c r="B245" s="257"/>
      <c r="C245" s="249"/>
      <c r="D245" s="285"/>
      <c r="E245" s="285"/>
      <c r="F245" s="285"/>
      <c r="G245" s="285"/>
      <c r="H245" s="244"/>
      <c r="I245" s="279"/>
      <c r="J245" s="279"/>
      <c r="K245" s="279"/>
    </row>
    <row r="246" spans="1:11" x14ac:dyDescent="0.25">
      <c r="A246" s="284"/>
      <c r="B246" s="257"/>
      <c r="C246" s="249"/>
      <c r="D246" s="285"/>
      <c r="E246" s="285"/>
      <c r="F246" s="285"/>
      <c r="G246" s="285"/>
      <c r="H246" s="244"/>
      <c r="I246" s="279"/>
      <c r="J246" s="279"/>
      <c r="K246" s="279"/>
    </row>
    <row r="247" spans="1:11" x14ac:dyDescent="0.25">
      <c r="A247" s="284"/>
      <c r="B247" s="257"/>
      <c r="C247" s="249"/>
      <c r="D247" s="285"/>
      <c r="E247" s="285"/>
      <c r="F247" s="285"/>
      <c r="G247" s="285"/>
      <c r="H247" s="244"/>
      <c r="I247" s="279"/>
      <c r="J247" s="279"/>
      <c r="K247" s="279"/>
    </row>
    <row r="248" spans="1:11" x14ac:dyDescent="0.25">
      <c r="A248" s="284"/>
      <c r="B248" s="257"/>
      <c r="C248" s="249"/>
      <c r="D248" s="285"/>
      <c r="E248" s="285"/>
      <c r="F248" s="285"/>
      <c r="G248" s="285"/>
      <c r="H248" s="244"/>
      <c r="I248" s="279"/>
      <c r="J248" s="279"/>
      <c r="K248" s="279"/>
    </row>
    <row r="249" spans="1:11" x14ac:dyDescent="0.25">
      <c r="A249" s="284"/>
      <c r="B249" s="257"/>
      <c r="C249" s="249"/>
      <c r="D249" s="285"/>
      <c r="E249" s="285"/>
      <c r="F249" s="285"/>
      <c r="G249" s="285"/>
      <c r="H249" s="244"/>
      <c r="I249" s="279"/>
      <c r="J249" s="279"/>
      <c r="K249" s="279"/>
    </row>
    <row r="250" spans="1:11" x14ac:dyDescent="0.25">
      <c r="A250" s="284"/>
      <c r="B250" s="257"/>
      <c r="C250" s="249"/>
      <c r="D250" s="285"/>
      <c r="E250" s="285"/>
      <c r="F250" s="285"/>
      <c r="G250" s="285"/>
      <c r="H250" s="244"/>
      <c r="I250" s="279"/>
      <c r="J250" s="279"/>
      <c r="K250" s="279"/>
    </row>
    <row r="251" spans="1:11" x14ac:dyDescent="0.25">
      <c r="A251" s="284"/>
      <c r="B251" s="257"/>
      <c r="C251" s="249"/>
      <c r="D251" s="285"/>
      <c r="E251" s="285"/>
      <c r="F251" s="285"/>
      <c r="G251" s="285"/>
      <c r="H251" s="244"/>
      <c r="I251" s="279"/>
      <c r="J251" s="279"/>
      <c r="K251" s="279"/>
    </row>
    <row r="252" spans="1:11" x14ac:dyDescent="0.25">
      <c r="A252" s="284"/>
      <c r="B252" s="257"/>
      <c r="C252" s="249"/>
      <c r="D252" s="285"/>
      <c r="E252" s="285"/>
      <c r="F252" s="285"/>
      <c r="G252" s="285"/>
      <c r="H252" s="244"/>
      <c r="I252" s="279"/>
      <c r="J252" s="279"/>
      <c r="K252" s="279"/>
    </row>
    <row r="253" spans="1:11" x14ac:dyDescent="0.25">
      <c r="A253" s="284"/>
      <c r="B253" s="257"/>
      <c r="C253" s="249"/>
      <c r="D253" s="285"/>
      <c r="E253" s="285"/>
      <c r="F253" s="285"/>
      <c r="G253" s="285"/>
      <c r="H253" s="244"/>
      <c r="I253" s="279"/>
      <c r="J253" s="279"/>
      <c r="K253" s="279"/>
    </row>
    <row r="254" spans="1:11" x14ac:dyDescent="0.25">
      <c r="A254" s="284"/>
      <c r="B254" s="257"/>
      <c r="C254" s="249"/>
      <c r="D254" s="285"/>
      <c r="E254" s="285"/>
      <c r="F254" s="285"/>
      <c r="G254" s="285"/>
      <c r="H254" s="244"/>
      <c r="I254" s="279"/>
      <c r="J254" s="279"/>
      <c r="K254" s="279"/>
    </row>
    <row r="255" spans="1:11" x14ac:dyDescent="0.25">
      <c r="A255" s="284"/>
      <c r="B255" s="257"/>
      <c r="C255" s="249"/>
      <c r="D255" s="285"/>
      <c r="E255" s="285"/>
      <c r="F255" s="285"/>
      <c r="G255" s="285"/>
      <c r="H255" s="244"/>
      <c r="I255" s="279"/>
      <c r="J255" s="279"/>
      <c r="K255" s="279"/>
    </row>
    <row r="256" spans="1:11" x14ac:dyDescent="0.25">
      <c r="A256" s="284"/>
      <c r="B256" s="257"/>
      <c r="C256" s="249"/>
      <c r="D256" s="285"/>
      <c r="E256" s="285"/>
      <c r="F256" s="285"/>
      <c r="G256" s="285"/>
      <c r="H256" s="244"/>
      <c r="I256" s="279"/>
      <c r="J256" s="279"/>
      <c r="K256" s="279"/>
    </row>
    <row r="257" spans="1:11" x14ac:dyDescent="0.25">
      <c r="A257" s="284"/>
      <c r="B257" s="257"/>
      <c r="C257" s="249"/>
      <c r="D257" s="285"/>
      <c r="E257" s="285"/>
      <c r="F257" s="285"/>
      <c r="G257" s="285"/>
      <c r="H257" s="244"/>
      <c r="I257" s="279"/>
      <c r="J257" s="279"/>
      <c r="K257" s="279"/>
    </row>
    <row r="258" spans="1:11" x14ac:dyDescent="0.25">
      <c r="A258" s="284"/>
      <c r="B258" s="257"/>
      <c r="C258" s="249"/>
      <c r="D258" s="285"/>
      <c r="E258" s="285"/>
      <c r="F258" s="285"/>
      <c r="G258" s="285"/>
      <c r="H258" s="244"/>
      <c r="I258" s="279"/>
      <c r="J258" s="279"/>
      <c r="K258" s="279"/>
    </row>
    <row r="259" spans="1:11" x14ac:dyDescent="0.25">
      <c r="A259" s="284"/>
      <c r="B259" s="257"/>
      <c r="C259" s="249"/>
      <c r="D259" s="285"/>
      <c r="E259" s="285"/>
      <c r="F259" s="285"/>
      <c r="G259" s="285"/>
      <c r="H259" s="244"/>
      <c r="I259" s="279"/>
      <c r="J259" s="279"/>
      <c r="K259" s="279"/>
    </row>
    <row r="260" spans="1:11" x14ac:dyDescent="0.25">
      <c r="A260" s="284"/>
      <c r="B260" s="257"/>
      <c r="C260" s="249"/>
      <c r="D260" s="285"/>
      <c r="E260" s="285"/>
      <c r="F260" s="285"/>
      <c r="G260" s="285"/>
      <c r="H260" s="244"/>
      <c r="I260" s="279"/>
      <c r="J260" s="279"/>
      <c r="K260" s="279"/>
    </row>
    <row r="261" spans="1:11" x14ac:dyDescent="0.25">
      <c r="A261" s="284"/>
      <c r="B261" s="257"/>
      <c r="C261" s="249"/>
      <c r="D261" s="285"/>
      <c r="E261" s="285"/>
      <c r="F261" s="285"/>
      <c r="G261" s="285"/>
      <c r="H261" s="244"/>
      <c r="I261" s="279"/>
      <c r="J261" s="279"/>
      <c r="K261" s="279"/>
    </row>
    <row r="262" spans="1:11" x14ac:dyDescent="0.25">
      <c r="A262" s="284"/>
      <c r="B262" s="257"/>
      <c r="C262" s="249"/>
      <c r="D262" s="285"/>
      <c r="E262" s="285"/>
      <c r="F262" s="285"/>
      <c r="G262" s="285"/>
      <c r="H262" s="244"/>
      <c r="I262" s="279"/>
      <c r="J262" s="279"/>
      <c r="K262" s="279"/>
    </row>
    <row r="263" spans="1:11" x14ac:dyDescent="0.25">
      <c r="A263" s="284"/>
      <c r="B263" s="257"/>
      <c r="C263" s="249"/>
      <c r="D263" s="285"/>
      <c r="E263" s="285"/>
      <c r="F263" s="285"/>
      <c r="G263" s="285"/>
      <c r="H263" s="244"/>
      <c r="I263" s="279"/>
      <c r="J263" s="279"/>
      <c r="K263" s="279"/>
    </row>
    <row r="264" spans="1:11" x14ac:dyDescent="0.25">
      <c r="A264" s="284"/>
      <c r="B264" s="257"/>
      <c r="C264" s="249"/>
      <c r="D264" s="285"/>
      <c r="E264" s="285"/>
      <c r="F264" s="285"/>
      <c r="G264" s="285"/>
      <c r="H264" s="244"/>
      <c r="I264" s="279"/>
      <c r="J264" s="279"/>
      <c r="K264" s="279"/>
    </row>
    <row r="265" spans="1:11" x14ac:dyDescent="0.25">
      <c r="A265" s="284"/>
      <c r="B265" s="257"/>
      <c r="C265" s="249"/>
      <c r="D265" s="285"/>
      <c r="E265" s="285"/>
      <c r="F265" s="285"/>
      <c r="G265" s="285"/>
      <c r="H265" s="244"/>
      <c r="I265" s="279"/>
      <c r="J265" s="279"/>
      <c r="K265" s="279"/>
    </row>
    <row r="266" spans="1:11" x14ac:dyDescent="0.25">
      <c r="A266" s="284"/>
      <c r="B266" s="257"/>
      <c r="C266" s="249"/>
      <c r="D266" s="285"/>
      <c r="E266" s="285"/>
      <c r="F266" s="285"/>
      <c r="G266" s="285"/>
      <c r="H266" s="244"/>
      <c r="I266" s="279"/>
      <c r="J266" s="279"/>
      <c r="K266" s="279"/>
    </row>
    <row r="267" spans="1:11" x14ac:dyDescent="0.25">
      <c r="A267" s="284"/>
      <c r="B267" s="257"/>
      <c r="C267" s="249"/>
      <c r="D267" s="285"/>
      <c r="E267" s="285"/>
      <c r="F267" s="285"/>
      <c r="G267" s="285"/>
      <c r="H267" s="244"/>
      <c r="I267" s="279"/>
      <c r="J267" s="279"/>
      <c r="K267" s="279"/>
    </row>
    <row r="268" spans="1:11" x14ac:dyDescent="0.25">
      <c r="A268" s="284"/>
      <c r="B268" s="257"/>
      <c r="C268" s="249"/>
      <c r="D268" s="285"/>
      <c r="E268" s="285"/>
      <c r="F268" s="285"/>
      <c r="G268" s="285"/>
      <c r="H268" s="244"/>
      <c r="I268" s="279"/>
      <c r="J268" s="279"/>
      <c r="K268" s="279"/>
    </row>
    <row r="269" spans="1:11" x14ac:dyDescent="0.25">
      <c r="A269" s="284"/>
      <c r="B269" s="257"/>
      <c r="C269" s="249"/>
      <c r="D269" s="285"/>
      <c r="E269" s="285"/>
      <c r="F269" s="285"/>
      <c r="G269" s="285"/>
      <c r="H269" s="244"/>
      <c r="I269" s="279"/>
      <c r="J269" s="279"/>
      <c r="K269" s="279"/>
    </row>
    <row r="270" spans="1:11" x14ac:dyDescent="0.25">
      <c r="A270" s="284"/>
      <c r="B270" s="257"/>
      <c r="C270" s="249"/>
      <c r="D270" s="285"/>
      <c r="E270" s="285"/>
      <c r="F270" s="285"/>
      <c r="G270" s="285"/>
      <c r="H270" s="244"/>
      <c r="I270" s="279"/>
      <c r="J270" s="279"/>
      <c r="K270" s="279"/>
    </row>
    <row r="271" spans="1:11" x14ac:dyDescent="0.25">
      <c r="A271" s="284"/>
      <c r="B271" s="257"/>
      <c r="C271" s="249"/>
      <c r="D271" s="285"/>
      <c r="E271" s="285"/>
      <c r="F271" s="285"/>
      <c r="G271" s="285"/>
      <c r="H271" s="244"/>
      <c r="I271" s="279"/>
      <c r="J271" s="279"/>
      <c r="K271" s="279"/>
    </row>
    <row r="272" spans="1:11" x14ac:dyDescent="0.25">
      <c r="A272" s="284"/>
      <c r="B272" s="257"/>
      <c r="C272" s="249"/>
      <c r="D272" s="285"/>
      <c r="E272" s="285"/>
      <c r="F272" s="285"/>
      <c r="G272" s="285"/>
      <c r="H272" s="244"/>
      <c r="I272" s="279"/>
      <c r="J272" s="279"/>
      <c r="K272" s="279"/>
    </row>
    <row r="273" spans="1:11" x14ac:dyDescent="0.25">
      <c r="A273" s="284"/>
      <c r="B273" s="257"/>
      <c r="C273" s="249"/>
      <c r="D273" s="285"/>
      <c r="E273" s="285"/>
      <c r="F273" s="285"/>
      <c r="G273" s="285"/>
      <c r="H273" s="244"/>
      <c r="I273" s="279"/>
      <c r="J273" s="279"/>
      <c r="K273" s="279"/>
    </row>
    <row r="274" spans="1:11" x14ac:dyDescent="0.25">
      <c r="A274" s="284"/>
      <c r="B274" s="257"/>
      <c r="C274" s="249"/>
      <c r="D274" s="285"/>
      <c r="E274" s="285"/>
      <c r="F274" s="285"/>
      <c r="G274" s="285"/>
      <c r="H274" s="244"/>
      <c r="I274" s="279"/>
      <c r="J274" s="279"/>
      <c r="K274" s="279"/>
    </row>
    <row r="275" spans="1:11" x14ac:dyDescent="0.25">
      <c r="A275" s="284"/>
      <c r="B275" s="257"/>
      <c r="C275" s="249"/>
      <c r="D275" s="285"/>
      <c r="E275" s="285"/>
      <c r="F275" s="285"/>
      <c r="G275" s="285"/>
      <c r="H275" s="244"/>
      <c r="I275" s="279"/>
      <c r="J275" s="279"/>
      <c r="K275" s="279"/>
    </row>
    <row r="276" spans="1:11" x14ac:dyDescent="0.25">
      <c r="A276" s="284"/>
      <c r="B276" s="257"/>
      <c r="C276" s="249"/>
      <c r="D276" s="285"/>
      <c r="E276" s="285"/>
      <c r="F276" s="285"/>
      <c r="G276" s="285"/>
      <c r="H276" s="244"/>
      <c r="I276" s="279"/>
      <c r="J276" s="279"/>
      <c r="K276" s="279"/>
    </row>
    <row r="277" spans="1:11" x14ac:dyDescent="0.25">
      <c r="A277" s="284"/>
      <c r="B277" s="257"/>
      <c r="C277" s="249"/>
      <c r="D277" s="285"/>
      <c r="E277" s="285"/>
      <c r="F277" s="285"/>
      <c r="G277" s="285"/>
      <c r="H277" s="244"/>
      <c r="I277" s="279"/>
      <c r="J277" s="279"/>
      <c r="K277" s="279"/>
    </row>
    <row r="278" spans="1:11" x14ac:dyDescent="0.25">
      <c r="A278" s="284"/>
      <c r="B278" s="257"/>
      <c r="C278" s="249"/>
      <c r="D278" s="285"/>
      <c r="E278" s="285"/>
      <c r="F278" s="285"/>
      <c r="G278" s="285"/>
      <c r="H278" s="244"/>
      <c r="I278" s="279"/>
      <c r="J278" s="279"/>
      <c r="K278" s="279"/>
    </row>
    <row r="279" spans="1:11" x14ac:dyDescent="0.25">
      <c r="A279" s="284"/>
      <c r="B279" s="257"/>
      <c r="C279" s="249"/>
      <c r="D279" s="285"/>
      <c r="E279" s="285"/>
      <c r="F279" s="285"/>
      <c r="G279" s="285"/>
      <c r="H279" s="244"/>
      <c r="I279" s="279"/>
      <c r="J279" s="279"/>
      <c r="K279" s="279"/>
    </row>
    <row r="280" spans="1:11" x14ac:dyDescent="0.25">
      <c r="A280" s="284"/>
      <c r="B280" s="257"/>
      <c r="C280" s="249"/>
      <c r="D280" s="285"/>
      <c r="E280" s="285"/>
      <c r="F280" s="285"/>
      <c r="G280" s="285"/>
      <c r="H280" s="244"/>
      <c r="I280" s="279"/>
      <c r="J280" s="279"/>
      <c r="K280" s="279"/>
    </row>
    <row r="281" spans="1:11" x14ac:dyDescent="0.25">
      <c r="A281" s="284"/>
      <c r="B281" s="257"/>
      <c r="C281" s="249"/>
      <c r="D281" s="285"/>
      <c r="E281" s="285"/>
      <c r="F281" s="285"/>
      <c r="G281" s="285"/>
      <c r="H281" s="244"/>
      <c r="I281" s="279"/>
      <c r="J281" s="279"/>
      <c r="K281" s="279"/>
    </row>
    <row r="282" spans="1:11" x14ac:dyDescent="0.25">
      <c r="A282" s="284"/>
      <c r="B282" s="257"/>
      <c r="C282" s="249"/>
      <c r="D282" s="285"/>
      <c r="E282" s="285"/>
      <c r="F282" s="285"/>
      <c r="G282" s="285"/>
      <c r="H282" s="244"/>
      <c r="I282" s="279"/>
      <c r="J282" s="279"/>
      <c r="K282" s="279"/>
    </row>
    <row r="283" spans="1:11" x14ac:dyDescent="0.25">
      <c r="A283" s="284"/>
      <c r="B283" s="257"/>
      <c r="C283" s="249"/>
      <c r="D283" s="285"/>
      <c r="E283" s="285"/>
      <c r="F283" s="285"/>
      <c r="G283" s="285"/>
      <c r="H283" s="244"/>
      <c r="I283" s="279"/>
      <c r="J283" s="279"/>
      <c r="K283" s="279"/>
    </row>
    <row r="284" spans="1:11" x14ac:dyDescent="0.25">
      <c r="A284" s="284"/>
      <c r="B284" s="257"/>
      <c r="C284" s="249"/>
      <c r="D284" s="285"/>
      <c r="E284" s="285"/>
      <c r="F284" s="285"/>
      <c r="G284" s="285"/>
      <c r="H284" s="244"/>
      <c r="I284" s="279"/>
      <c r="J284" s="279"/>
      <c r="K284" s="279"/>
    </row>
    <row r="285" spans="1:11" x14ac:dyDescent="0.25">
      <c r="A285" s="284"/>
      <c r="B285" s="257"/>
      <c r="C285" s="249"/>
      <c r="D285" s="285"/>
      <c r="E285" s="285"/>
      <c r="F285" s="285"/>
      <c r="G285" s="285"/>
      <c r="H285" s="244"/>
      <c r="I285" s="279"/>
      <c r="J285" s="279"/>
      <c r="K285" s="279"/>
    </row>
    <row r="286" spans="1:11" x14ac:dyDescent="0.25">
      <c r="A286" s="284"/>
      <c r="B286" s="257"/>
      <c r="C286" s="249"/>
      <c r="D286" s="285"/>
      <c r="E286" s="285"/>
      <c r="F286" s="285"/>
      <c r="G286" s="285"/>
      <c r="H286" s="244"/>
      <c r="I286" s="279"/>
      <c r="J286" s="279"/>
      <c r="K286" s="279"/>
    </row>
    <row r="287" spans="1:11" x14ac:dyDescent="0.25">
      <c r="A287" s="284"/>
      <c r="B287" s="257"/>
      <c r="C287" s="249"/>
      <c r="D287" s="285"/>
      <c r="E287" s="285"/>
      <c r="F287" s="285"/>
      <c r="G287" s="285"/>
      <c r="H287" s="244"/>
      <c r="I287" s="279"/>
      <c r="J287" s="279"/>
      <c r="K287" s="279"/>
    </row>
    <row r="288" spans="1:11" x14ac:dyDescent="0.25">
      <c r="A288" s="284"/>
      <c r="B288" s="257"/>
      <c r="C288" s="249"/>
      <c r="D288" s="285"/>
      <c r="E288" s="285"/>
      <c r="F288" s="285"/>
      <c r="G288" s="285"/>
      <c r="H288" s="244"/>
      <c r="I288" s="279"/>
      <c r="J288" s="279"/>
      <c r="K288" s="279"/>
    </row>
    <row r="289" spans="1:11" x14ac:dyDescent="0.25">
      <c r="A289" s="284"/>
      <c r="B289" s="257"/>
      <c r="C289" s="249"/>
      <c r="D289" s="285"/>
      <c r="E289" s="285"/>
      <c r="F289" s="285"/>
      <c r="G289" s="285"/>
      <c r="H289" s="244"/>
      <c r="I289" s="279"/>
      <c r="J289" s="279"/>
      <c r="K289" s="279"/>
    </row>
    <row r="290" spans="1:11" x14ac:dyDescent="0.25">
      <c r="A290" s="284"/>
      <c r="B290" s="257"/>
      <c r="C290" s="249"/>
      <c r="D290" s="285"/>
      <c r="E290" s="285"/>
      <c r="F290" s="285"/>
      <c r="G290" s="285"/>
      <c r="H290" s="244"/>
      <c r="I290" s="279"/>
      <c r="J290" s="279"/>
      <c r="K290" s="279"/>
    </row>
    <row r="291" spans="1:11" x14ac:dyDescent="0.25">
      <c r="A291" s="284"/>
      <c r="B291" s="257"/>
      <c r="C291" s="249"/>
      <c r="D291" s="285"/>
      <c r="E291" s="285"/>
      <c r="F291" s="285"/>
      <c r="G291" s="285"/>
      <c r="H291" s="244"/>
      <c r="I291" s="279"/>
      <c r="J291" s="279"/>
      <c r="K291" s="279"/>
    </row>
    <row r="292" spans="1:11" x14ac:dyDescent="0.25">
      <c r="A292" s="284"/>
      <c r="B292" s="257"/>
      <c r="C292" s="249"/>
      <c r="D292" s="285"/>
      <c r="E292" s="285"/>
      <c r="F292" s="285"/>
      <c r="G292" s="285"/>
      <c r="H292" s="244"/>
      <c r="I292" s="279"/>
      <c r="J292" s="279"/>
      <c r="K292" s="279"/>
    </row>
    <row r="293" spans="1:11" x14ac:dyDescent="0.25">
      <c r="A293" s="284"/>
      <c r="B293" s="257"/>
      <c r="C293" s="249"/>
      <c r="D293" s="285"/>
      <c r="E293" s="285"/>
      <c r="F293" s="285"/>
      <c r="G293" s="285"/>
      <c r="H293" s="244"/>
      <c r="I293" s="279"/>
      <c r="J293" s="279"/>
      <c r="K293" s="279"/>
    </row>
    <row r="294" spans="1:11" x14ac:dyDescent="0.25">
      <c r="A294" s="284"/>
      <c r="B294" s="257"/>
      <c r="C294" s="249"/>
      <c r="D294" s="285"/>
      <c r="E294" s="285"/>
      <c r="F294" s="285"/>
      <c r="G294" s="285"/>
      <c r="H294" s="244"/>
      <c r="I294" s="279"/>
      <c r="J294" s="279"/>
      <c r="K294" s="279"/>
    </row>
    <row r="295" spans="1:11" x14ac:dyDescent="0.25">
      <c r="A295" s="284"/>
      <c r="B295" s="257"/>
      <c r="C295" s="249"/>
      <c r="D295" s="285"/>
      <c r="E295" s="285"/>
      <c r="F295" s="285"/>
      <c r="G295" s="285"/>
      <c r="H295" s="244"/>
      <c r="I295" s="279"/>
      <c r="J295" s="279"/>
      <c r="K295" s="279"/>
    </row>
    <row r="296" spans="1:11" x14ac:dyDescent="0.25">
      <c r="A296" s="284"/>
      <c r="B296" s="257"/>
      <c r="C296" s="249"/>
      <c r="D296" s="285"/>
      <c r="E296" s="285"/>
      <c r="F296" s="285"/>
      <c r="G296" s="285"/>
      <c r="H296" s="244"/>
      <c r="I296" s="279"/>
      <c r="J296" s="279"/>
      <c r="K296" s="279"/>
    </row>
    <row r="297" spans="1:11" x14ac:dyDescent="0.25">
      <c r="A297" s="284"/>
      <c r="B297" s="257"/>
      <c r="C297" s="249"/>
      <c r="D297" s="285"/>
      <c r="E297" s="285"/>
      <c r="F297" s="285"/>
      <c r="G297" s="285"/>
      <c r="H297" s="244"/>
      <c r="I297" s="279"/>
      <c r="J297" s="279"/>
      <c r="K297" s="279"/>
    </row>
    <row r="298" spans="1:11" x14ac:dyDescent="0.25">
      <c r="A298" s="284"/>
      <c r="B298" s="257"/>
      <c r="C298" s="249"/>
      <c r="D298" s="285"/>
      <c r="E298" s="285"/>
      <c r="F298" s="285"/>
      <c r="G298" s="285"/>
      <c r="H298" s="244"/>
      <c r="I298" s="279"/>
      <c r="J298" s="279"/>
      <c r="K298" s="279"/>
    </row>
    <row r="299" spans="1:11" x14ac:dyDescent="0.25">
      <c r="A299" s="284"/>
      <c r="B299" s="257"/>
      <c r="C299" s="249"/>
      <c r="D299" s="285"/>
      <c r="E299" s="285"/>
      <c r="F299" s="285"/>
      <c r="G299" s="285"/>
      <c r="H299" s="244"/>
      <c r="I299" s="279"/>
      <c r="J299" s="279"/>
      <c r="K299" s="279"/>
    </row>
    <row r="300" spans="1:11" x14ac:dyDescent="0.25">
      <c r="A300" s="284"/>
      <c r="B300" s="257"/>
      <c r="C300" s="249"/>
      <c r="D300" s="285"/>
      <c r="E300" s="285"/>
      <c r="F300" s="285"/>
      <c r="G300" s="285"/>
      <c r="H300" s="244"/>
      <c r="I300" s="279"/>
      <c r="J300" s="279"/>
      <c r="K300" s="279"/>
    </row>
    <row r="301" spans="1:11" x14ac:dyDescent="0.25">
      <c r="A301" s="284"/>
      <c r="B301" s="257"/>
      <c r="C301" s="249"/>
      <c r="D301" s="285"/>
      <c r="E301" s="285"/>
      <c r="F301" s="285"/>
      <c r="G301" s="285"/>
      <c r="H301" s="244"/>
      <c r="I301" s="279"/>
      <c r="J301" s="279"/>
      <c r="K301" s="279"/>
    </row>
    <row r="302" spans="1:11" x14ac:dyDescent="0.25">
      <c r="A302" s="284"/>
      <c r="B302" s="257"/>
      <c r="C302" s="249"/>
      <c r="D302" s="285"/>
      <c r="E302" s="285"/>
      <c r="F302" s="285"/>
      <c r="G302" s="285"/>
      <c r="H302" s="244"/>
      <c r="I302" s="279"/>
      <c r="J302" s="279"/>
      <c r="K302" s="279"/>
    </row>
    <row r="303" spans="1:11" x14ac:dyDescent="0.25">
      <c r="A303" s="284"/>
      <c r="B303" s="257"/>
      <c r="C303" s="249"/>
      <c r="D303" s="285"/>
      <c r="E303" s="285"/>
      <c r="F303" s="285"/>
      <c r="G303" s="285"/>
      <c r="H303" s="244"/>
      <c r="I303" s="279"/>
      <c r="J303" s="279"/>
      <c r="K303" s="279"/>
    </row>
    <row r="304" spans="1:11" x14ac:dyDescent="0.25">
      <c r="A304" s="284"/>
      <c r="B304" s="257"/>
      <c r="C304" s="249"/>
      <c r="D304" s="285"/>
      <c r="E304" s="285"/>
      <c r="F304" s="285"/>
      <c r="G304" s="285"/>
      <c r="H304" s="244"/>
      <c r="I304" s="279"/>
      <c r="J304" s="279"/>
      <c r="K304" s="279"/>
    </row>
    <row r="305" spans="1:11" x14ac:dyDescent="0.25">
      <c r="A305" s="284"/>
      <c r="B305" s="257"/>
      <c r="C305" s="249"/>
      <c r="D305" s="285"/>
      <c r="E305" s="285"/>
      <c r="F305" s="285"/>
      <c r="G305" s="285"/>
      <c r="H305" s="244"/>
      <c r="I305" s="279"/>
      <c r="J305" s="279"/>
      <c r="K305" s="279"/>
    </row>
    <row r="306" spans="1:11" x14ac:dyDescent="0.25">
      <c r="A306" s="284"/>
      <c r="B306" s="257"/>
      <c r="C306" s="249"/>
      <c r="D306" s="285"/>
      <c r="E306" s="285"/>
      <c r="F306" s="285"/>
      <c r="G306" s="285"/>
      <c r="H306" s="244"/>
      <c r="I306" s="279"/>
      <c r="J306" s="279"/>
      <c r="K306" s="279"/>
    </row>
    <row r="307" spans="1:11" x14ac:dyDescent="0.25">
      <c r="A307" s="284"/>
      <c r="B307" s="257"/>
      <c r="C307" s="249"/>
      <c r="D307" s="285"/>
      <c r="E307" s="285"/>
      <c r="F307" s="285"/>
      <c r="G307" s="285"/>
      <c r="H307" s="244"/>
      <c r="I307" s="279"/>
      <c r="J307" s="279"/>
      <c r="K307" s="279"/>
    </row>
    <row r="308" spans="1:11" x14ac:dyDescent="0.25">
      <c r="A308" s="284"/>
      <c r="B308" s="257"/>
      <c r="C308" s="249"/>
      <c r="D308" s="285"/>
      <c r="E308" s="285"/>
      <c r="F308" s="285"/>
      <c r="G308" s="285"/>
      <c r="H308" s="244"/>
      <c r="I308" s="279"/>
      <c r="J308" s="279"/>
      <c r="K308" s="279"/>
    </row>
    <row r="309" spans="1:11" x14ac:dyDescent="0.25">
      <c r="A309" s="284"/>
      <c r="B309" s="257"/>
      <c r="C309" s="249"/>
      <c r="D309" s="285"/>
      <c r="E309" s="285"/>
      <c r="F309" s="285"/>
      <c r="G309" s="285"/>
      <c r="H309" s="244"/>
      <c r="I309" s="279"/>
      <c r="J309" s="279"/>
      <c r="K309" s="279"/>
    </row>
    <row r="310" spans="1:11" x14ac:dyDescent="0.25">
      <c r="A310" s="284"/>
      <c r="B310" s="257"/>
      <c r="C310" s="249"/>
      <c r="D310" s="285"/>
      <c r="E310" s="285"/>
      <c r="F310" s="285"/>
      <c r="G310" s="285"/>
      <c r="H310" s="244"/>
      <c r="I310" s="279"/>
      <c r="J310" s="279"/>
      <c r="K310" s="279"/>
    </row>
    <row r="311" spans="1:11" x14ac:dyDescent="0.25">
      <c r="A311" s="284"/>
      <c r="B311" s="257"/>
      <c r="C311" s="249"/>
      <c r="D311" s="285"/>
      <c r="E311" s="285"/>
      <c r="F311" s="285"/>
      <c r="G311" s="285"/>
      <c r="H311" s="244"/>
      <c r="I311" s="279"/>
      <c r="J311" s="279"/>
      <c r="K311" s="279"/>
    </row>
    <row r="312" spans="1:11" x14ac:dyDescent="0.25">
      <c r="A312" s="284"/>
      <c r="B312" s="257"/>
      <c r="C312" s="249"/>
      <c r="D312" s="285"/>
      <c r="E312" s="285"/>
      <c r="F312" s="285"/>
      <c r="G312" s="285"/>
      <c r="H312" s="244"/>
      <c r="I312" s="279"/>
      <c r="J312" s="279"/>
      <c r="K312" s="279"/>
    </row>
    <row r="313" spans="1:11" x14ac:dyDescent="0.25">
      <c r="A313" s="284"/>
      <c r="B313" s="257"/>
      <c r="C313" s="249"/>
      <c r="D313" s="285"/>
      <c r="E313" s="285"/>
      <c r="F313" s="285"/>
      <c r="G313" s="285"/>
      <c r="H313" s="244"/>
      <c r="I313" s="279"/>
      <c r="J313" s="279"/>
      <c r="K313" s="279"/>
    </row>
    <row r="314" spans="1:11" x14ac:dyDescent="0.25">
      <c r="A314" s="284"/>
      <c r="B314" s="257"/>
      <c r="C314" s="249"/>
      <c r="D314" s="285"/>
      <c r="E314" s="285"/>
      <c r="F314" s="285"/>
      <c r="G314" s="285"/>
      <c r="H314" s="244"/>
      <c r="I314" s="279"/>
      <c r="J314" s="279"/>
      <c r="K314" s="279"/>
    </row>
    <row r="315" spans="1:11" x14ac:dyDescent="0.25">
      <c r="A315" s="284"/>
      <c r="B315" s="257"/>
      <c r="C315" s="249"/>
      <c r="D315" s="285"/>
      <c r="E315" s="285"/>
      <c r="F315" s="285"/>
      <c r="G315" s="285"/>
      <c r="H315" s="244"/>
      <c r="I315" s="279"/>
      <c r="J315" s="279"/>
      <c r="K315" s="279"/>
    </row>
    <row r="316" spans="1:11" x14ac:dyDescent="0.25">
      <c r="A316" s="284"/>
      <c r="B316" s="257"/>
      <c r="C316" s="249"/>
      <c r="D316" s="285"/>
      <c r="E316" s="285"/>
      <c r="F316" s="285"/>
      <c r="G316" s="285"/>
      <c r="H316" s="244"/>
      <c r="I316" s="279"/>
      <c r="J316" s="279"/>
      <c r="K316" s="279"/>
    </row>
    <row r="317" spans="1:11" x14ac:dyDescent="0.25">
      <c r="A317" s="284"/>
      <c r="B317" s="257"/>
      <c r="C317" s="249"/>
      <c r="D317" s="285"/>
      <c r="E317" s="285"/>
      <c r="F317" s="285"/>
      <c r="G317" s="285"/>
      <c r="H317" s="244"/>
      <c r="I317" s="279"/>
      <c r="J317" s="279"/>
      <c r="K317" s="279"/>
    </row>
    <row r="318" spans="1:11" x14ac:dyDescent="0.25">
      <c r="A318" s="284"/>
      <c r="B318" s="257"/>
      <c r="C318" s="249"/>
      <c r="D318" s="285"/>
      <c r="E318" s="285"/>
      <c r="F318" s="285"/>
      <c r="G318" s="285"/>
      <c r="H318" s="244"/>
      <c r="I318" s="279"/>
      <c r="J318" s="279"/>
      <c r="K318" s="279"/>
    </row>
    <row r="319" spans="1:11" x14ac:dyDescent="0.25">
      <c r="A319" s="284"/>
      <c r="B319" s="257"/>
      <c r="C319" s="249"/>
      <c r="D319" s="285"/>
      <c r="E319" s="285"/>
      <c r="F319" s="285"/>
      <c r="G319" s="285"/>
      <c r="H319" s="244"/>
      <c r="I319" s="279"/>
      <c r="J319" s="279"/>
      <c r="K319" s="279"/>
    </row>
    <row r="320" spans="1:11" x14ac:dyDescent="0.25">
      <c r="A320" s="284"/>
      <c r="B320" s="257"/>
      <c r="C320" s="249"/>
      <c r="D320" s="285"/>
      <c r="E320" s="285"/>
      <c r="F320" s="285"/>
      <c r="G320" s="285"/>
      <c r="H320" s="244"/>
      <c r="I320" s="279"/>
      <c r="J320" s="279"/>
      <c r="K320" s="279"/>
    </row>
    <row r="321" spans="1:11" x14ac:dyDescent="0.25">
      <c r="A321" s="284"/>
      <c r="B321" s="257"/>
      <c r="C321" s="249"/>
      <c r="D321" s="285"/>
      <c r="E321" s="285"/>
      <c r="F321" s="285"/>
      <c r="G321" s="285"/>
      <c r="H321" s="244"/>
      <c r="I321" s="279"/>
      <c r="J321" s="279"/>
      <c r="K321" s="279"/>
    </row>
    <row r="322" spans="1:11" x14ac:dyDescent="0.25">
      <c r="A322" s="284"/>
      <c r="B322" s="257"/>
      <c r="C322" s="249"/>
      <c r="D322" s="285"/>
      <c r="E322" s="285"/>
      <c r="F322" s="285"/>
      <c r="G322" s="285"/>
      <c r="H322" s="244"/>
      <c r="I322" s="279"/>
      <c r="J322" s="279"/>
      <c r="K322" s="279"/>
    </row>
    <row r="323" spans="1:11" x14ac:dyDescent="0.25">
      <c r="A323" s="284"/>
      <c r="B323" s="257"/>
      <c r="C323" s="249"/>
      <c r="D323" s="285"/>
      <c r="E323" s="285"/>
      <c r="F323" s="285"/>
      <c r="G323" s="285"/>
      <c r="H323" s="244"/>
      <c r="I323" s="279"/>
      <c r="J323" s="279"/>
      <c r="K323" s="279"/>
    </row>
    <row r="324" spans="1:11" x14ac:dyDescent="0.25">
      <c r="A324" s="284"/>
      <c r="B324" s="257"/>
      <c r="C324" s="249"/>
      <c r="D324" s="285"/>
      <c r="E324" s="285"/>
      <c r="F324" s="285"/>
      <c r="G324" s="285"/>
      <c r="H324" s="244"/>
      <c r="I324" s="279"/>
      <c r="J324" s="279"/>
      <c r="K324" s="279"/>
    </row>
    <row r="325" spans="1:11" x14ac:dyDescent="0.25">
      <c r="A325" s="284"/>
      <c r="B325" s="257"/>
      <c r="C325" s="249"/>
      <c r="D325" s="285"/>
      <c r="E325" s="285"/>
      <c r="F325" s="285"/>
      <c r="G325" s="285"/>
      <c r="H325" s="244"/>
      <c r="I325" s="279"/>
      <c r="J325" s="279"/>
      <c r="K325" s="279"/>
    </row>
    <row r="326" spans="1:11" x14ac:dyDescent="0.25">
      <c r="A326" s="284"/>
      <c r="B326" s="257"/>
      <c r="C326" s="249"/>
      <c r="D326" s="285"/>
      <c r="E326" s="285"/>
      <c r="F326" s="285"/>
      <c r="G326" s="285"/>
      <c r="H326" s="244"/>
      <c r="I326" s="279"/>
      <c r="J326" s="279"/>
      <c r="K326" s="279"/>
    </row>
    <row r="327" spans="1:11" x14ac:dyDescent="0.25">
      <c r="A327" s="284"/>
      <c r="B327" s="257"/>
      <c r="C327" s="249"/>
      <c r="D327" s="285"/>
      <c r="E327" s="285"/>
      <c r="F327" s="285"/>
      <c r="G327" s="285"/>
      <c r="H327" s="244"/>
      <c r="I327" s="279"/>
      <c r="J327" s="279"/>
      <c r="K327" s="279"/>
    </row>
    <row r="328" spans="1:11" x14ac:dyDescent="0.25">
      <c r="A328" s="284"/>
      <c r="B328" s="257"/>
      <c r="C328" s="249"/>
      <c r="D328" s="285"/>
      <c r="E328" s="285"/>
      <c r="F328" s="285"/>
      <c r="G328" s="285"/>
      <c r="H328" s="244"/>
      <c r="I328" s="279"/>
      <c r="J328" s="279"/>
      <c r="K328" s="279"/>
    </row>
    <row r="329" spans="1:11" x14ac:dyDescent="0.25">
      <c r="A329" s="284"/>
      <c r="B329" s="257"/>
      <c r="C329" s="249"/>
      <c r="D329" s="285"/>
      <c r="E329" s="285"/>
      <c r="F329" s="285"/>
      <c r="G329" s="285"/>
      <c r="H329" s="244"/>
      <c r="I329" s="279"/>
      <c r="J329" s="279"/>
      <c r="K329" s="279"/>
    </row>
    <row r="330" spans="1:11" x14ac:dyDescent="0.25">
      <c r="A330" s="284"/>
      <c r="B330" s="257"/>
      <c r="C330" s="249"/>
      <c r="D330" s="285"/>
      <c r="E330" s="285"/>
      <c r="F330" s="285"/>
      <c r="G330" s="285"/>
      <c r="H330" s="244"/>
      <c r="I330" s="279"/>
      <c r="J330" s="279"/>
      <c r="K330" s="279"/>
    </row>
    <row r="331" spans="1:11" x14ac:dyDescent="0.25">
      <c r="A331" s="284"/>
      <c r="B331" s="257"/>
      <c r="C331" s="249"/>
      <c r="D331" s="285"/>
      <c r="E331" s="285"/>
      <c r="F331" s="285"/>
      <c r="G331" s="285"/>
      <c r="H331" s="244"/>
      <c r="I331" s="279"/>
      <c r="J331" s="279"/>
      <c r="K331" s="279"/>
    </row>
    <row r="332" spans="1:11" x14ac:dyDescent="0.25">
      <c r="A332" s="284"/>
      <c r="B332" s="257"/>
      <c r="C332" s="249"/>
      <c r="D332" s="285"/>
      <c r="E332" s="285"/>
      <c r="F332" s="285"/>
      <c r="G332" s="285"/>
      <c r="H332" s="244"/>
      <c r="I332" s="279"/>
      <c r="J332" s="279"/>
      <c r="K332" s="279"/>
    </row>
    <row r="333" spans="1:11" x14ac:dyDescent="0.25">
      <c r="A333" s="284"/>
      <c r="B333" s="257"/>
      <c r="C333" s="249"/>
      <c r="D333" s="285"/>
      <c r="E333" s="285"/>
      <c r="F333" s="285"/>
      <c r="G333" s="285"/>
      <c r="H333" s="244"/>
      <c r="I333" s="279"/>
      <c r="J333" s="279"/>
      <c r="K333" s="279"/>
    </row>
    <row r="334" spans="1:11" x14ac:dyDescent="0.25">
      <c r="A334" s="284"/>
      <c r="B334" s="257"/>
      <c r="C334" s="249"/>
      <c r="D334" s="285"/>
      <c r="E334" s="285"/>
      <c r="F334" s="285"/>
      <c r="G334" s="285"/>
      <c r="H334" s="244"/>
      <c r="I334" s="279"/>
      <c r="J334" s="279"/>
      <c r="K334" s="279"/>
    </row>
    <row r="335" spans="1:11" x14ac:dyDescent="0.25">
      <c r="A335" s="284"/>
      <c r="B335" s="257"/>
      <c r="C335" s="249"/>
      <c r="D335" s="285"/>
      <c r="E335" s="285"/>
      <c r="F335" s="285"/>
      <c r="G335" s="285"/>
      <c r="H335" s="244"/>
      <c r="I335" s="279"/>
      <c r="J335" s="279"/>
      <c r="K335" s="279"/>
    </row>
    <row r="336" spans="1:11" x14ac:dyDescent="0.25">
      <c r="A336" s="284"/>
      <c r="B336" s="257"/>
      <c r="C336" s="249"/>
      <c r="D336" s="285"/>
      <c r="E336" s="285"/>
      <c r="F336" s="285"/>
      <c r="G336" s="285"/>
      <c r="H336" s="244"/>
      <c r="I336" s="279"/>
      <c r="J336" s="279"/>
      <c r="K336" s="279"/>
    </row>
    <row r="337" spans="1:11" x14ac:dyDescent="0.25">
      <c r="A337" s="284"/>
      <c r="B337" s="257"/>
      <c r="C337" s="249"/>
      <c r="D337" s="285"/>
      <c r="E337" s="285"/>
      <c r="F337" s="285"/>
      <c r="G337" s="285"/>
      <c r="H337" s="244"/>
      <c r="I337" s="279"/>
      <c r="J337" s="279"/>
      <c r="K337" s="279"/>
    </row>
    <row r="338" spans="1:11" x14ac:dyDescent="0.25">
      <c r="A338" s="284"/>
      <c r="B338" s="257"/>
      <c r="C338" s="249"/>
      <c r="D338" s="285"/>
      <c r="E338" s="285"/>
      <c r="F338" s="285"/>
      <c r="G338" s="285"/>
      <c r="H338" s="244"/>
      <c r="I338" s="279"/>
      <c r="J338" s="279"/>
      <c r="K338" s="279"/>
    </row>
    <row r="339" spans="1:11" x14ac:dyDescent="0.25">
      <c r="A339" s="284"/>
      <c r="B339" s="257"/>
      <c r="C339" s="249"/>
      <c r="D339" s="285"/>
      <c r="E339" s="285"/>
      <c r="F339" s="285"/>
      <c r="G339" s="285"/>
      <c r="H339" s="244"/>
      <c r="I339" s="279"/>
      <c r="J339" s="279"/>
      <c r="K339" s="279"/>
    </row>
    <row r="340" spans="1:11" x14ac:dyDescent="0.25">
      <c r="A340" s="284"/>
      <c r="B340" s="257"/>
      <c r="C340" s="249"/>
      <c r="D340" s="285"/>
      <c r="E340" s="285"/>
      <c r="F340" s="285"/>
      <c r="G340" s="285"/>
      <c r="H340" s="244"/>
      <c r="I340" s="279"/>
      <c r="J340" s="279"/>
      <c r="K340" s="279"/>
    </row>
    <row r="341" spans="1:11" x14ac:dyDescent="0.25">
      <c r="A341" s="284"/>
      <c r="B341" s="257"/>
      <c r="C341" s="249"/>
      <c r="D341" s="285"/>
      <c r="E341" s="285"/>
      <c r="F341" s="285"/>
      <c r="G341" s="285"/>
      <c r="H341" s="244"/>
      <c r="I341" s="279"/>
      <c r="J341" s="279"/>
      <c r="K341" s="279"/>
    </row>
    <row r="342" spans="1:11" x14ac:dyDescent="0.25">
      <c r="A342" s="284"/>
      <c r="B342" s="257"/>
      <c r="C342" s="249"/>
      <c r="D342" s="285"/>
      <c r="E342" s="285"/>
      <c r="F342" s="285"/>
      <c r="G342" s="285"/>
      <c r="H342" s="244"/>
      <c r="I342" s="279"/>
      <c r="J342" s="279"/>
      <c r="K342" s="279"/>
    </row>
    <row r="343" spans="1:11" x14ac:dyDescent="0.25">
      <c r="A343" s="284"/>
      <c r="B343" s="257"/>
      <c r="C343" s="249"/>
      <c r="D343" s="285"/>
      <c r="E343" s="285"/>
      <c r="F343" s="285"/>
      <c r="G343" s="285"/>
      <c r="H343" s="244"/>
      <c r="I343" s="279"/>
      <c r="J343" s="279"/>
      <c r="K343" s="279"/>
    </row>
    <row r="344" spans="1:11" x14ac:dyDescent="0.25">
      <c r="A344" s="284"/>
      <c r="B344" s="257"/>
      <c r="C344" s="249"/>
      <c r="D344" s="285"/>
      <c r="E344" s="285"/>
      <c r="F344" s="285"/>
      <c r="G344" s="285"/>
      <c r="H344" s="244"/>
      <c r="I344" s="279"/>
      <c r="J344" s="279"/>
      <c r="K344" s="279"/>
    </row>
    <row r="345" spans="1:11" x14ac:dyDescent="0.25">
      <c r="A345" s="284"/>
      <c r="B345" s="257"/>
      <c r="C345" s="249"/>
      <c r="D345" s="285"/>
      <c r="E345" s="285"/>
      <c r="F345" s="285"/>
      <c r="G345" s="285"/>
      <c r="H345" s="244"/>
      <c r="I345" s="279"/>
      <c r="J345" s="279"/>
      <c r="K345" s="279"/>
    </row>
    <row r="346" spans="1:11" x14ac:dyDescent="0.25">
      <c r="A346" s="284"/>
      <c r="B346" s="257"/>
      <c r="C346" s="249"/>
      <c r="D346" s="285"/>
      <c r="E346" s="285"/>
      <c r="F346" s="285"/>
      <c r="G346" s="285"/>
      <c r="H346" s="244"/>
      <c r="I346" s="279"/>
      <c r="J346" s="279"/>
      <c r="K346" s="279"/>
    </row>
    <row r="347" spans="1:11" x14ac:dyDescent="0.25">
      <c r="A347" s="284"/>
      <c r="B347" s="257"/>
      <c r="C347" s="249"/>
      <c r="D347" s="285"/>
      <c r="E347" s="285"/>
      <c r="F347" s="285"/>
      <c r="G347" s="285"/>
      <c r="H347" s="244"/>
      <c r="I347" s="279"/>
      <c r="J347" s="279"/>
      <c r="K347" s="279"/>
    </row>
    <row r="348" spans="1:11" x14ac:dyDescent="0.25">
      <c r="A348" s="284"/>
      <c r="B348" s="257"/>
      <c r="C348" s="249"/>
      <c r="D348" s="285"/>
      <c r="E348" s="285"/>
      <c r="F348" s="285"/>
      <c r="G348" s="285"/>
      <c r="H348" s="244"/>
      <c r="I348" s="279"/>
      <c r="J348" s="279"/>
      <c r="K348" s="279"/>
    </row>
    <row r="349" spans="1:11" x14ac:dyDescent="0.25">
      <c r="A349" s="284"/>
      <c r="B349" s="257"/>
      <c r="C349" s="249"/>
      <c r="D349" s="285"/>
      <c r="E349" s="285"/>
      <c r="F349" s="285"/>
      <c r="G349" s="285"/>
      <c r="H349" s="244"/>
      <c r="I349" s="279"/>
      <c r="J349" s="279"/>
      <c r="K349" s="279"/>
    </row>
    <row r="350" spans="1:11" x14ac:dyDescent="0.25">
      <c r="A350" s="284"/>
      <c r="B350" s="257"/>
      <c r="C350" s="249"/>
      <c r="D350" s="285"/>
      <c r="E350" s="285"/>
      <c r="F350" s="285"/>
      <c r="G350" s="285"/>
      <c r="H350" s="244"/>
      <c r="I350" s="279"/>
      <c r="J350" s="279"/>
      <c r="K350" s="279"/>
    </row>
    <row r="351" spans="1:11" x14ac:dyDescent="0.25">
      <c r="A351" s="284"/>
      <c r="B351" s="257"/>
      <c r="C351" s="249"/>
      <c r="D351" s="285"/>
      <c r="E351" s="285"/>
      <c r="F351" s="285"/>
      <c r="G351" s="285"/>
      <c r="H351" s="244"/>
      <c r="I351" s="279"/>
      <c r="J351" s="279"/>
      <c r="K351" s="279"/>
    </row>
    <row r="352" spans="1:11" x14ac:dyDescent="0.25">
      <c r="A352" s="284"/>
      <c r="B352" s="257"/>
      <c r="C352" s="249"/>
      <c r="D352" s="285"/>
      <c r="E352" s="285"/>
      <c r="F352" s="285"/>
      <c r="G352" s="285"/>
      <c r="H352" s="244"/>
      <c r="I352" s="279"/>
      <c r="J352" s="279"/>
      <c r="K352" s="279"/>
    </row>
    <row r="353" spans="1:11" x14ac:dyDescent="0.25">
      <c r="A353" s="284"/>
      <c r="B353" s="257"/>
      <c r="C353" s="249"/>
      <c r="D353" s="285"/>
      <c r="E353" s="285"/>
      <c r="F353" s="285"/>
      <c r="G353" s="285"/>
      <c r="H353" s="244"/>
      <c r="I353" s="279"/>
      <c r="J353" s="279"/>
      <c r="K353" s="279"/>
    </row>
    <row r="354" spans="1:11" x14ac:dyDescent="0.25">
      <c r="A354" s="284"/>
      <c r="B354" s="257"/>
      <c r="C354" s="249"/>
      <c r="D354" s="285"/>
      <c r="E354" s="285"/>
      <c r="F354" s="285"/>
      <c r="G354" s="285"/>
      <c r="H354" s="244"/>
      <c r="I354" s="279"/>
      <c r="J354" s="279"/>
      <c r="K354" s="279"/>
    </row>
    <row r="355" spans="1:11" x14ac:dyDescent="0.25">
      <c r="A355" s="284"/>
      <c r="B355" s="257"/>
      <c r="C355" s="249"/>
      <c r="D355" s="285"/>
      <c r="E355" s="285"/>
      <c r="F355" s="285"/>
      <c r="G355" s="285"/>
      <c r="H355" s="244"/>
      <c r="I355" s="279"/>
      <c r="J355" s="279"/>
      <c r="K355" s="279"/>
    </row>
    <row r="356" spans="1:11" x14ac:dyDescent="0.25">
      <c r="A356" s="284"/>
      <c r="B356" s="257"/>
      <c r="C356" s="249"/>
      <c r="D356" s="285"/>
      <c r="E356" s="285"/>
      <c r="F356" s="285"/>
      <c r="G356" s="285"/>
      <c r="H356" s="244"/>
      <c r="I356" s="279"/>
      <c r="J356" s="279"/>
      <c r="K356" s="279"/>
    </row>
    <row r="357" spans="1:11" x14ac:dyDescent="0.25">
      <c r="A357" s="284"/>
      <c r="B357" s="257"/>
      <c r="C357" s="249"/>
      <c r="D357" s="285"/>
      <c r="E357" s="285"/>
      <c r="F357" s="285"/>
      <c r="G357" s="285"/>
      <c r="H357" s="244"/>
      <c r="I357" s="279"/>
      <c r="J357" s="279"/>
      <c r="K357" s="279"/>
    </row>
    <row r="358" spans="1:11" x14ac:dyDescent="0.25">
      <c r="A358" s="284"/>
      <c r="B358" s="257"/>
      <c r="C358" s="249"/>
      <c r="D358" s="285"/>
      <c r="E358" s="285"/>
      <c r="F358" s="285"/>
      <c r="G358" s="285"/>
      <c r="H358" s="244"/>
      <c r="I358" s="279"/>
      <c r="J358" s="279"/>
      <c r="K358" s="279"/>
    </row>
    <row r="359" spans="1:11" x14ac:dyDescent="0.25">
      <c r="A359" s="284"/>
      <c r="B359" s="257"/>
      <c r="C359" s="249"/>
      <c r="D359" s="285"/>
      <c r="E359" s="285"/>
      <c r="F359" s="285"/>
      <c r="G359" s="285"/>
      <c r="H359" s="244"/>
      <c r="I359" s="279"/>
      <c r="J359" s="279"/>
      <c r="K359" s="279"/>
    </row>
    <row r="360" spans="1:11" x14ac:dyDescent="0.25">
      <c r="A360" s="284"/>
      <c r="B360" s="257"/>
      <c r="C360" s="249"/>
      <c r="D360" s="285"/>
      <c r="E360" s="285"/>
      <c r="F360" s="285"/>
      <c r="G360" s="285"/>
      <c r="H360" s="244"/>
      <c r="I360" s="279"/>
      <c r="J360" s="279"/>
      <c r="K360" s="279"/>
    </row>
    <row r="361" spans="1:11" x14ac:dyDescent="0.25">
      <c r="A361" s="284"/>
      <c r="B361" s="257"/>
      <c r="C361" s="249"/>
      <c r="D361" s="285"/>
      <c r="E361" s="285"/>
      <c r="F361" s="285"/>
      <c r="G361" s="285"/>
      <c r="H361" s="244"/>
      <c r="I361" s="279"/>
      <c r="J361" s="279"/>
      <c r="K361" s="279"/>
    </row>
    <row r="362" spans="1:11" x14ac:dyDescent="0.25">
      <c r="A362" s="284"/>
      <c r="B362" s="257"/>
      <c r="C362" s="249"/>
      <c r="D362" s="285"/>
      <c r="E362" s="285"/>
      <c r="F362" s="285"/>
      <c r="G362" s="285"/>
      <c r="H362" s="244"/>
      <c r="I362" s="279"/>
      <c r="J362" s="279"/>
      <c r="K362" s="279"/>
    </row>
    <row r="363" spans="1:11" x14ac:dyDescent="0.25">
      <c r="A363" s="284"/>
      <c r="B363" s="257"/>
      <c r="C363" s="249"/>
      <c r="D363" s="285"/>
      <c r="E363" s="285"/>
      <c r="F363" s="285"/>
      <c r="G363" s="285"/>
      <c r="H363" s="244"/>
      <c r="I363" s="279"/>
      <c r="J363" s="279"/>
      <c r="K363" s="279"/>
    </row>
    <row r="364" spans="1:11" x14ac:dyDescent="0.25">
      <c r="A364" s="284"/>
      <c r="B364" s="257"/>
      <c r="C364" s="249"/>
      <c r="D364" s="285"/>
      <c r="E364" s="285"/>
      <c r="F364" s="285"/>
      <c r="G364" s="285"/>
      <c r="H364" s="244"/>
      <c r="I364" s="279"/>
      <c r="J364" s="279"/>
      <c r="K364" s="279"/>
    </row>
    <row r="365" spans="1:11" x14ac:dyDescent="0.25">
      <c r="A365" s="284"/>
      <c r="B365" s="257"/>
      <c r="C365" s="249"/>
      <c r="D365" s="285"/>
      <c r="E365" s="285"/>
      <c r="F365" s="285"/>
      <c r="G365" s="285"/>
      <c r="H365" s="244"/>
      <c r="I365" s="279"/>
      <c r="J365" s="279"/>
      <c r="K365" s="279"/>
    </row>
    <row r="366" spans="1:11" x14ac:dyDescent="0.25">
      <c r="A366" s="284"/>
      <c r="B366" s="257"/>
      <c r="C366" s="249"/>
      <c r="D366" s="285"/>
      <c r="E366" s="285"/>
      <c r="F366" s="285"/>
      <c r="G366" s="285"/>
      <c r="H366" s="244"/>
      <c r="I366" s="279"/>
      <c r="J366" s="279"/>
      <c r="K366" s="279"/>
    </row>
    <row r="367" spans="1:11" x14ac:dyDescent="0.25">
      <c r="A367" s="284"/>
      <c r="B367" s="257"/>
      <c r="C367" s="249"/>
      <c r="D367" s="285"/>
      <c r="E367" s="285"/>
      <c r="F367" s="285"/>
      <c r="G367" s="285"/>
      <c r="H367" s="244"/>
      <c r="I367" s="279"/>
      <c r="J367" s="279"/>
      <c r="K367" s="279"/>
    </row>
    <row r="368" spans="1:11" x14ac:dyDescent="0.25">
      <c r="A368" s="284"/>
      <c r="B368" s="257"/>
      <c r="C368" s="249"/>
      <c r="D368" s="285"/>
      <c r="E368" s="285"/>
      <c r="F368" s="285"/>
      <c r="G368" s="285"/>
      <c r="H368" s="244"/>
      <c r="I368" s="279"/>
      <c r="J368" s="279"/>
      <c r="K368" s="279"/>
    </row>
    <row r="369" spans="1:11" x14ac:dyDescent="0.25">
      <c r="A369" s="284"/>
      <c r="B369" s="257"/>
      <c r="C369" s="249"/>
      <c r="D369" s="285"/>
      <c r="E369" s="285"/>
      <c r="F369" s="285"/>
      <c r="G369" s="285"/>
      <c r="H369" s="244"/>
      <c r="I369" s="279"/>
      <c r="J369" s="279"/>
      <c r="K369" s="279"/>
    </row>
    <row r="370" spans="1:11" x14ac:dyDescent="0.25">
      <c r="A370" s="284"/>
      <c r="B370" s="257"/>
      <c r="C370" s="249"/>
      <c r="D370" s="285"/>
      <c r="E370" s="285"/>
      <c r="F370" s="285"/>
      <c r="G370" s="285"/>
      <c r="H370" s="244"/>
      <c r="I370" s="279"/>
      <c r="J370" s="279"/>
      <c r="K370" s="279"/>
    </row>
    <row r="371" spans="1:11" x14ac:dyDescent="0.25">
      <c r="A371" s="284"/>
      <c r="B371" s="257"/>
      <c r="C371" s="249"/>
      <c r="D371" s="285"/>
      <c r="E371" s="285"/>
      <c r="F371" s="285"/>
      <c r="G371" s="285"/>
      <c r="H371" s="244"/>
      <c r="I371" s="279"/>
      <c r="J371" s="279"/>
      <c r="K371" s="279"/>
    </row>
    <row r="372" spans="1:11" x14ac:dyDescent="0.25">
      <c r="A372" s="284"/>
      <c r="B372" s="257"/>
      <c r="C372" s="249"/>
      <c r="D372" s="285"/>
      <c r="E372" s="285"/>
      <c r="F372" s="285"/>
      <c r="G372" s="285"/>
      <c r="H372" s="244"/>
      <c r="I372" s="279"/>
      <c r="J372" s="279"/>
      <c r="K372" s="279"/>
    </row>
    <row r="373" spans="1:11" x14ac:dyDescent="0.25">
      <c r="A373" s="284"/>
      <c r="B373" s="257"/>
      <c r="C373" s="249"/>
      <c r="D373" s="285"/>
      <c r="E373" s="285"/>
      <c r="F373" s="285"/>
      <c r="G373" s="285"/>
      <c r="H373" s="244"/>
      <c r="I373" s="279"/>
      <c r="J373" s="279"/>
      <c r="K373" s="279"/>
    </row>
    <row r="374" spans="1:11" x14ac:dyDescent="0.25">
      <c r="A374" s="284"/>
      <c r="B374" s="257"/>
      <c r="C374" s="249"/>
      <c r="D374" s="285"/>
      <c r="E374" s="285"/>
      <c r="F374" s="285"/>
      <c r="G374" s="285"/>
      <c r="H374" s="244"/>
      <c r="I374" s="279"/>
      <c r="J374" s="279"/>
      <c r="K374" s="279"/>
    </row>
    <row r="375" spans="1:11" x14ac:dyDescent="0.25">
      <c r="A375" s="284"/>
      <c r="B375" s="257"/>
      <c r="C375" s="249"/>
      <c r="D375" s="285"/>
      <c r="E375" s="285"/>
      <c r="F375" s="285"/>
      <c r="G375" s="285"/>
      <c r="H375" s="244"/>
      <c r="I375" s="279"/>
      <c r="J375" s="279"/>
      <c r="K375" s="279"/>
    </row>
    <row r="376" spans="1:11" x14ac:dyDescent="0.25">
      <c r="A376" s="284"/>
      <c r="B376" s="257"/>
      <c r="C376" s="249"/>
      <c r="D376" s="285"/>
      <c r="E376" s="285"/>
      <c r="F376" s="285"/>
      <c r="G376" s="285"/>
      <c r="H376" s="244"/>
      <c r="I376" s="279"/>
      <c r="J376" s="279"/>
      <c r="K376" s="279"/>
    </row>
    <row r="377" spans="1:11" x14ac:dyDescent="0.25">
      <c r="A377" s="284"/>
      <c r="B377" s="257"/>
      <c r="C377" s="249"/>
      <c r="D377" s="285"/>
      <c r="E377" s="285"/>
      <c r="F377" s="285"/>
      <c r="G377" s="285"/>
      <c r="H377" s="244"/>
      <c r="I377" s="279"/>
      <c r="J377" s="279"/>
      <c r="K377" s="279"/>
    </row>
    <row r="378" spans="1:11" x14ac:dyDescent="0.25">
      <c r="A378" s="284"/>
      <c r="B378" s="257"/>
      <c r="C378" s="249"/>
      <c r="D378" s="285"/>
      <c r="E378" s="285"/>
      <c r="F378" s="285"/>
      <c r="G378" s="285"/>
      <c r="H378" s="244"/>
      <c r="I378" s="279"/>
      <c r="J378" s="279"/>
      <c r="K378" s="279"/>
    </row>
    <row r="379" spans="1:11" x14ac:dyDescent="0.25">
      <c r="A379" s="284"/>
      <c r="B379" s="257"/>
      <c r="C379" s="249"/>
      <c r="D379" s="285"/>
      <c r="E379" s="285"/>
      <c r="F379" s="285"/>
      <c r="G379" s="285"/>
      <c r="H379" s="244"/>
      <c r="I379" s="279"/>
      <c r="J379" s="279"/>
      <c r="K379" s="279"/>
    </row>
    <row r="380" spans="1:11" x14ac:dyDescent="0.25">
      <c r="A380" s="284"/>
      <c r="B380" s="257"/>
      <c r="C380" s="249"/>
      <c r="D380" s="285"/>
      <c r="E380" s="285"/>
      <c r="F380" s="285"/>
      <c r="G380" s="285"/>
      <c r="H380" s="244"/>
      <c r="I380" s="279"/>
      <c r="J380" s="279"/>
      <c r="K380" s="279"/>
    </row>
    <row r="381" spans="1:11" x14ac:dyDescent="0.25">
      <c r="A381" s="284"/>
      <c r="B381" s="257"/>
      <c r="C381" s="249"/>
      <c r="D381" s="285"/>
      <c r="E381" s="285"/>
      <c r="F381" s="285"/>
      <c r="G381" s="285"/>
      <c r="H381" s="244"/>
      <c r="I381" s="279"/>
      <c r="J381" s="279"/>
      <c r="K381" s="279"/>
    </row>
    <row r="382" spans="1:11" x14ac:dyDescent="0.25">
      <c r="A382" s="284"/>
      <c r="B382" s="257"/>
      <c r="C382" s="249"/>
      <c r="D382" s="285"/>
      <c r="E382" s="285"/>
      <c r="F382" s="285"/>
      <c r="G382" s="285"/>
      <c r="H382" s="244"/>
      <c r="I382" s="279"/>
      <c r="J382" s="279"/>
      <c r="K382" s="279"/>
    </row>
    <row r="383" spans="1:11" x14ac:dyDescent="0.25">
      <c r="A383" s="284"/>
      <c r="B383" s="257"/>
      <c r="C383" s="249"/>
      <c r="D383" s="285"/>
      <c r="E383" s="285"/>
      <c r="F383" s="285"/>
      <c r="G383" s="285"/>
      <c r="H383" s="244"/>
      <c r="I383" s="279"/>
      <c r="J383" s="279"/>
      <c r="K383" s="279"/>
    </row>
    <row r="384" spans="1:11" x14ac:dyDescent="0.25">
      <c r="A384" s="284"/>
      <c r="B384" s="257"/>
      <c r="C384" s="249"/>
      <c r="D384" s="285"/>
      <c r="E384" s="285"/>
      <c r="F384" s="285"/>
      <c r="G384" s="285"/>
      <c r="H384" s="244"/>
      <c r="I384" s="279"/>
      <c r="J384" s="279"/>
      <c r="K384" s="279"/>
    </row>
    <row r="385" spans="1:11" x14ac:dyDescent="0.25">
      <c r="A385" s="284"/>
      <c r="B385" s="257"/>
      <c r="C385" s="249"/>
      <c r="D385" s="285"/>
      <c r="E385" s="285"/>
      <c r="F385" s="285"/>
      <c r="G385" s="285"/>
      <c r="H385" s="244"/>
      <c r="I385" s="279"/>
      <c r="J385" s="279"/>
      <c r="K385" s="279"/>
    </row>
    <row r="386" spans="1:11" x14ac:dyDescent="0.25">
      <c r="A386" s="284"/>
      <c r="B386" s="257"/>
      <c r="C386" s="249"/>
      <c r="D386" s="285"/>
      <c r="E386" s="285"/>
      <c r="F386" s="285"/>
      <c r="G386" s="285"/>
      <c r="H386" s="244"/>
      <c r="I386" s="279"/>
      <c r="J386" s="279"/>
      <c r="K386" s="279"/>
    </row>
    <row r="387" spans="1:11" x14ac:dyDescent="0.25">
      <c r="A387" s="284"/>
      <c r="B387" s="257"/>
      <c r="C387" s="249"/>
      <c r="D387" s="285"/>
      <c r="E387" s="285"/>
      <c r="F387" s="285"/>
      <c r="G387" s="285"/>
      <c r="H387" s="244"/>
      <c r="I387" s="279"/>
      <c r="J387" s="279"/>
      <c r="K387" s="279"/>
    </row>
    <row r="388" spans="1:11" x14ac:dyDescent="0.25">
      <c r="A388" s="284"/>
      <c r="B388" s="257"/>
      <c r="C388" s="249"/>
      <c r="D388" s="285"/>
      <c r="E388" s="285"/>
      <c r="F388" s="285"/>
      <c r="G388" s="285"/>
      <c r="H388" s="244"/>
      <c r="I388" s="279"/>
      <c r="J388" s="279"/>
      <c r="K388" s="279"/>
    </row>
    <row r="389" spans="1:11" x14ac:dyDescent="0.25">
      <c r="A389" s="284"/>
      <c r="B389" s="257"/>
      <c r="C389" s="249"/>
      <c r="D389" s="285"/>
      <c r="E389" s="285"/>
      <c r="F389" s="285"/>
      <c r="G389" s="285"/>
      <c r="H389" s="244"/>
      <c r="I389" s="279"/>
      <c r="J389" s="279"/>
      <c r="K389" s="279"/>
    </row>
    <row r="390" spans="1:11" x14ac:dyDescent="0.25">
      <c r="A390" s="284"/>
      <c r="B390" s="257"/>
      <c r="C390" s="249"/>
      <c r="D390" s="285"/>
      <c r="E390" s="285"/>
      <c r="F390" s="285"/>
      <c r="G390" s="285"/>
      <c r="H390" s="244"/>
      <c r="I390" s="279"/>
      <c r="J390" s="279"/>
      <c r="K390" s="279"/>
    </row>
    <row r="391" spans="1:11" x14ac:dyDescent="0.25">
      <c r="A391" s="284"/>
      <c r="B391" s="257"/>
      <c r="C391" s="249"/>
      <c r="D391" s="285"/>
      <c r="E391" s="285"/>
      <c r="F391" s="285"/>
      <c r="G391" s="285"/>
      <c r="H391" s="244"/>
      <c r="I391" s="279"/>
      <c r="J391" s="279"/>
      <c r="K391" s="279"/>
    </row>
    <row r="392" spans="1:11" x14ac:dyDescent="0.25">
      <c r="A392" s="284"/>
      <c r="B392" s="257"/>
      <c r="C392" s="249"/>
      <c r="D392" s="285"/>
      <c r="E392" s="285"/>
      <c r="F392" s="285"/>
      <c r="G392" s="285"/>
      <c r="H392" s="244"/>
      <c r="I392" s="279"/>
      <c r="J392" s="279"/>
      <c r="K392" s="279"/>
    </row>
    <row r="393" spans="1:11" x14ac:dyDescent="0.25">
      <c r="A393" s="284"/>
      <c r="B393" s="257"/>
      <c r="C393" s="249"/>
      <c r="D393" s="285"/>
      <c r="E393" s="285"/>
      <c r="F393" s="285"/>
      <c r="G393" s="285"/>
      <c r="H393" s="244"/>
      <c r="I393" s="279"/>
      <c r="J393" s="279"/>
      <c r="K393" s="279"/>
    </row>
    <row r="394" spans="1:11" x14ac:dyDescent="0.25">
      <c r="A394" s="284"/>
      <c r="B394" s="257"/>
      <c r="C394" s="249"/>
      <c r="D394" s="285"/>
      <c r="E394" s="285"/>
      <c r="F394" s="285"/>
      <c r="G394" s="285"/>
      <c r="H394" s="244"/>
      <c r="I394" s="279"/>
      <c r="J394" s="279"/>
      <c r="K394" s="279"/>
    </row>
    <row r="395" spans="1:11" x14ac:dyDescent="0.25">
      <c r="A395" s="284"/>
      <c r="B395" s="257"/>
      <c r="C395" s="249"/>
      <c r="D395" s="285"/>
      <c r="E395" s="285"/>
      <c r="F395" s="285"/>
      <c r="G395" s="285"/>
      <c r="H395" s="244"/>
      <c r="I395" s="279"/>
      <c r="J395" s="279"/>
      <c r="K395" s="279"/>
    </row>
    <row r="396" spans="1:11" x14ac:dyDescent="0.25">
      <c r="A396" s="284"/>
      <c r="B396" s="257"/>
      <c r="C396" s="249"/>
      <c r="D396" s="285"/>
      <c r="E396" s="285"/>
      <c r="F396" s="285"/>
      <c r="G396" s="285"/>
      <c r="H396" s="244"/>
      <c r="I396" s="279"/>
      <c r="J396" s="279"/>
      <c r="K396" s="279"/>
    </row>
    <row r="397" spans="1:11" x14ac:dyDescent="0.25">
      <c r="A397" s="284"/>
      <c r="B397" s="257"/>
      <c r="C397" s="249"/>
      <c r="D397" s="285"/>
      <c r="E397" s="285"/>
      <c r="F397" s="285"/>
      <c r="G397" s="285"/>
      <c r="H397" s="244"/>
      <c r="I397" s="279"/>
      <c r="J397" s="279"/>
      <c r="K397" s="279"/>
    </row>
    <row r="398" spans="1:11" x14ac:dyDescent="0.25">
      <c r="A398" s="284"/>
      <c r="B398" s="257"/>
      <c r="C398" s="249"/>
      <c r="D398" s="285"/>
      <c r="E398" s="285"/>
      <c r="F398" s="285"/>
      <c r="G398" s="285"/>
      <c r="H398" s="244"/>
      <c r="I398" s="279"/>
      <c r="J398" s="279"/>
      <c r="K398" s="279"/>
    </row>
    <row r="399" spans="1:11" x14ac:dyDescent="0.25">
      <c r="A399" s="284"/>
      <c r="B399" s="257"/>
      <c r="C399" s="249"/>
      <c r="D399" s="285"/>
      <c r="E399" s="285"/>
      <c r="F399" s="285"/>
      <c r="G399" s="285"/>
      <c r="H399" s="244"/>
      <c r="I399" s="279"/>
      <c r="J399" s="279"/>
      <c r="K399" s="279"/>
    </row>
    <row r="400" spans="1:11" x14ac:dyDescent="0.25">
      <c r="A400" s="284"/>
      <c r="B400" s="257"/>
      <c r="C400" s="249"/>
      <c r="D400" s="285"/>
      <c r="E400" s="285"/>
      <c r="F400" s="285"/>
      <c r="G400" s="285"/>
      <c r="H400" s="244"/>
      <c r="I400" s="279"/>
      <c r="J400" s="279"/>
      <c r="K400" s="279"/>
    </row>
    <row r="401" spans="1:11" x14ac:dyDescent="0.25">
      <c r="A401" s="284"/>
      <c r="B401" s="257"/>
      <c r="C401" s="249"/>
      <c r="D401" s="285"/>
      <c r="E401" s="285"/>
      <c r="F401" s="285"/>
      <c r="G401" s="285"/>
      <c r="H401" s="244"/>
      <c r="I401" s="279"/>
      <c r="J401" s="279"/>
      <c r="K401" s="279"/>
    </row>
    <row r="402" spans="1:11" x14ac:dyDescent="0.25">
      <c r="A402" s="284"/>
      <c r="B402" s="257"/>
      <c r="C402" s="249"/>
      <c r="D402" s="285"/>
      <c r="E402" s="285"/>
      <c r="F402" s="285"/>
      <c r="G402" s="285"/>
      <c r="H402" s="244"/>
      <c r="I402" s="279"/>
      <c r="J402" s="279"/>
      <c r="K402" s="279"/>
    </row>
    <row r="403" spans="1:11" x14ac:dyDescent="0.25">
      <c r="A403" s="284"/>
      <c r="B403" s="257"/>
      <c r="C403" s="249"/>
      <c r="D403" s="285"/>
      <c r="E403" s="285"/>
      <c r="F403" s="285"/>
      <c r="G403" s="285"/>
      <c r="H403" s="244"/>
      <c r="I403" s="279"/>
      <c r="J403" s="279"/>
      <c r="K403" s="279"/>
    </row>
    <row r="404" spans="1:11" x14ac:dyDescent="0.25">
      <c r="A404" s="284"/>
      <c r="B404" s="257"/>
      <c r="C404" s="249"/>
      <c r="D404" s="285"/>
      <c r="E404" s="285"/>
      <c r="F404" s="285"/>
      <c r="G404" s="285"/>
      <c r="H404" s="244"/>
      <c r="I404" s="279"/>
      <c r="J404" s="279"/>
      <c r="K404" s="279"/>
    </row>
    <row r="405" spans="1:11" x14ac:dyDescent="0.25">
      <c r="A405" s="284"/>
      <c r="B405" s="257"/>
      <c r="C405" s="249"/>
      <c r="D405" s="285"/>
      <c r="E405" s="285"/>
      <c r="F405" s="285"/>
      <c r="G405" s="285"/>
      <c r="H405" s="244"/>
      <c r="I405" s="279"/>
      <c r="J405" s="279"/>
      <c r="K405" s="279"/>
    </row>
    <row r="406" spans="1:11" x14ac:dyDescent="0.25">
      <c r="A406" s="284"/>
      <c r="B406" s="257"/>
      <c r="C406" s="249"/>
      <c r="D406" s="285"/>
      <c r="E406" s="285"/>
      <c r="F406" s="285"/>
      <c r="G406" s="285"/>
      <c r="H406" s="244"/>
      <c r="I406" s="279"/>
      <c r="J406" s="279"/>
      <c r="K406" s="279"/>
    </row>
    <row r="407" spans="1:11" x14ac:dyDescent="0.25">
      <c r="A407" s="284"/>
      <c r="B407" s="257"/>
      <c r="C407" s="249"/>
      <c r="D407" s="285"/>
      <c r="E407" s="285"/>
      <c r="F407" s="285"/>
      <c r="G407" s="285"/>
      <c r="H407" s="244"/>
      <c r="I407" s="279"/>
      <c r="J407" s="279"/>
      <c r="K407" s="279"/>
    </row>
    <row r="408" spans="1:11" x14ac:dyDescent="0.25">
      <c r="A408" s="284"/>
      <c r="B408" s="257"/>
      <c r="C408" s="249"/>
      <c r="D408" s="285"/>
      <c r="E408" s="285"/>
      <c r="F408" s="285"/>
      <c r="G408" s="285"/>
      <c r="H408" s="244"/>
      <c r="I408" s="279"/>
      <c r="J408" s="279"/>
      <c r="K408" s="279"/>
    </row>
    <row r="409" spans="1:11" x14ac:dyDescent="0.25">
      <c r="A409" s="284"/>
      <c r="B409" s="257"/>
      <c r="C409" s="249"/>
      <c r="D409" s="285"/>
      <c r="E409" s="285"/>
      <c r="F409" s="285"/>
      <c r="G409" s="285"/>
      <c r="H409" s="244"/>
      <c r="I409" s="279"/>
      <c r="J409" s="279"/>
      <c r="K409" s="279"/>
    </row>
    <row r="410" spans="1:11" x14ac:dyDescent="0.25">
      <c r="A410" s="284"/>
      <c r="B410" s="257"/>
      <c r="C410" s="249"/>
      <c r="D410" s="285"/>
      <c r="E410" s="285"/>
      <c r="F410" s="285"/>
      <c r="G410" s="285"/>
      <c r="H410" s="244"/>
      <c r="I410" s="279"/>
      <c r="J410" s="279"/>
      <c r="K410" s="279"/>
    </row>
    <row r="411" spans="1:11" x14ac:dyDescent="0.25">
      <c r="A411" s="284"/>
      <c r="B411" s="257"/>
      <c r="C411" s="249"/>
      <c r="D411" s="285"/>
      <c r="E411" s="285"/>
      <c r="F411" s="285"/>
      <c r="G411" s="285"/>
      <c r="H411" s="244"/>
      <c r="I411" s="279"/>
      <c r="J411" s="279"/>
      <c r="K411" s="279"/>
    </row>
    <row r="412" spans="1:11" x14ac:dyDescent="0.25">
      <c r="A412" s="284"/>
      <c r="B412" s="257"/>
      <c r="C412" s="249"/>
      <c r="D412" s="285"/>
      <c r="E412" s="285"/>
      <c r="F412" s="285"/>
      <c r="G412" s="285"/>
      <c r="H412" s="244"/>
      <c r="I412" s="279"/>
      <c r="J412" s="279"/>
      <c r="K412" s="279"/>
    </row>
    <row r="413" spans="1:11" x14ac:dyDescent="0.25">
      <c r="A413" s="284"/>
      <c r="B413" s="257"/>
      <c r="C413" s="249"/>
      <c r="D413" s="285"/>
      <c r="E413" s="285"/>
      <c r="F413" s="285"/>
      <c r="G413" s="285"/>
      <c r="H413" s="244"/>
      <c r="I413" s="279"/>
      <c r="J413" s="279"/>
      <c r="K413" s="279"/>
    </row>
    <row r="414" spans="1:11" x14ac:dyDescent="0.25">
      <c r="A414" s="284"/>
      <c r="B414" s="257"/>
      <c r="C414" s="249"/>
      <c r="D414" s="285"/>
      <c r="E414" s="285"/>
      <c r="F414" s="285"/>
      <c r="G414" s="285"/>
      <c r="H414" s="244"/>
      <c r="I414" s="279"/>
      <c r="J414" s="279"/>
      <c r="K414" s="279"/>
    </row>
    <row r="415" spans="1:11" x14ac:dyDescent="0.25">
      <c r="A415" s="284"/>
      <c r="B415" s="257"/>
      <c r="C415" s="249"/>
      <c r="D415" s="285"/>
      <c r="E415" s="285"/>
      <c r="F415" s="285"/>
      <c r="G415" s="285"/>
      <c r="H415" s="244"/>
      <c r="I415" s="279"/>
      <c r="J415" s="279"/>
      <c r="K415" s="279"/>
    </row>
    <row r="416" spans="1:11" x14ac:dyDescent="0.25">
      <c r="A416" s="284"/>
      <c r="B416" s="257"/>
      <c r="C416" s="249"/>
      <c r="D416" s="285"/>
      <c r="E416" s="285"/>
      <c r="F416" s="285"/>
      <c r="G416" s="285"/>
      <c r="H416" s="244"/>
      <c r="I416" s="279"/>
      <c r="J416" s="279"/>
      <c r="K416" s="279"/>
    </row>
    <row r="417" spans="1:11" x14ac:dyDescent="0.25">
      <c r="A417" s="284"/>
      <c r="B417" s="257"/>
      <c r="C417" s="249"/>
      <c r="D417" s="285"/>
      <c r="E417" s="285"/>
      <c r="F417" s="285"/>
      <c r="G417" s="285"/>
      <c r="H417" s="244"/>
      <c r="I417" s="279"/>
      <c r="J417" s="279"/>
      <c r="K417" s="279"/>
    </row>
    <row r="418" spans="1:11" x14ac:dyDescent="0.25">
      <c r="A418" s="284"/>
      <c r="B418" s="257"/>
      <c r="C418" s="249"/>
      <c r="D418" s="285"/>
      <c r="E418" s="285"/>
      <c r="F418" s="285"/>
      <c r="G418" s="285"/>
      <c r="H418" s="244"/>
      <c r="I418" s="279"/>
      <c r="J418" s="279"/>
      <c r="K418" s="279"/>
    </row>
    <row r="419" spans="1:11" x14ac:dyDescent="0.25">
      <c r="A419" s="284"/>
      <c r="B419" s="257"/>
      <c r="C419" s="249"/>
      <c r="D419" s="285"/>
      <c r="E419" s="285"/>
      <c r="F419" s="285"/>
      <c r="G419" s="285"/>
      <c r="H419" s="244"/>
      <c r="I419" s="279"/>
      <c r="J419" s="279"/>
      <c r="K419" s="279"/>
    </row>
    <row r="420" spans="1:11" x14ac:dyDescent="0.25">
      <c r="A420" s="284"/>
      <c r="B420" s="257"/>
      <c r="C420" s="249"/>
      <c r="D420" s="285"/>
      <c r="E420" s="285"/>
      <c r="F420" s="285"/>
      <c r="G420" s="285"/>
      <c r="H420" s="244"/>
      <c r="I420" s="279"/>
      <c r="J420" s="279"/>
      <c r="K420" s="279"/>
    </row>
    <row r="421" spans="1:11" x14ac:dyDescent="0.25">
      <c r="A421" s="284"/>
      <c r="B421" s="257"/>
      <c r="C421" s="249"/>
      <c r="D421" s="285"/>
      <c r="E421" s="285"/>
      <c r="F421" s="285"/>
      <c r="G421" s="285"/>
      <c r="H421" s="244"/>
      <c r="I421" s="279"/>
      <c r="J421" s="279"/>
      <c r="K421" s="279"/>
    </row>
    <row r="422" spans="1:11" x14ac:dyDescent="0.25">
      <c r="A422" s="284"/>
      <c r="B422" s="257"/>
      <c r="C422" s="249"/>
      <c r="D422" s="285"/>
      <c r="E422" s="285"/>
      <c r="F422" s="285"/>
      <c r="G422" s="285"/>
      <c r="H422" s="244"/>
      <c r="I422" s="279"/>
      <c r="J422" s="279"/>
      <c r="K422" s="279"/>
    </row>
    <row r="423" spans="1:11" x14ac:dyDescent="0.25">
      <c r="A423" s="284"/>
      <c r="B423" s="257"/>
      <c r="C423" s="249"/>
      <c r="D423" s="285"/>
      <c r="E423" s="285"/>
      <c r="F423" s="285"/>
      <c r="G423" s="285"/>
      <c r="H423" s="244"/>
      <c r="I423" s="279"/>
      <c r="J423" s="279"/>
      <c r="K423" s="279"/>
    </row>
    <row r="424" spans="1:11" x14ac:dyDescent="0.25">
      <c r="A424" s="284"/>
      <c r="B424" s="257"/>
      <c r="C424" s="249"/>
      <c r="D424" s="285"/>
      <c r="E424" s="285"/>
      <c r="F424" s="285"/>
      <c r="G424" s="285"/>
      <c r="H424" s="244"/>
      <c r="I424" s="279"/>
      <c r="J424" s="279"/>
      <c r="K424" s="279"/>
    </row>
    <row r="425" spans="1:11" x14ac:dyDescent="0.25">
      <c r="A425" s="284"/>
      <c r="B425" s="257"/>
      <c r="C425" s="249"/>
      <c r="D425" s="285"/>
      <c r="E425" s="285"/>
      <c r="F425" s="285"/>
      <c r="G425" s="285"/>
      <c r="H425" s="244"/>
      <c r="I425" s="279"/>
      <c r="J425" s="279"/>
      <c r="K425" s="279"/>
    </row>
    <row r="426" spans="1:11" x14ac:dyDescent="0.25">
      <c r="A426" s="284"/>
      <c r="B426" s="257"/>
      <c r="C426" s="249"/>
      <c r="D426" s="285"/>
      <c r="E426" s="285"/>
      <c r="F426" s="285"/>
      <c r="G426" s="285"/>
      <c r="H426" s="244"/>
      <c r="I426" s="279"/>
      <c r="J426" s="279"/>
      <c r="K426" s="279"/>
    </row>
    <row r="427" spans="1:11" x14ac:dyDescent="0.25">
      <c r="A427" s="284"/>
      <c r="B427" s="257"/>
      <c r="C427" s="249"/>
      <c r="D427" s="285"/>
      <c r="E427" s="285"/>
      <c r="F427" s="285"/>
      <c r="G427" s="285"/>
      <c r="H427" s="244"/>
      <c r="I427" s="279"/>
      <c r="J427" s="279"/>
      <c r="K427" s="279"/>
    </row>
    <row r="428" spans="1:11" x14ac:dyDescent="0.25">
      <c r="A428" s="284"/>
      <c r="B428" s="257"/>
      <c r="C428" s="249"/>
      <c r="D428" s="285"/>
      <c r="E428" s="285"/>
      <c r="F428" s="285"/>
      <c r="G428" s="285"/>
      <c r="H428" s="244"/>
      <c r="I428" s="279"/>
      <c r="J428" s="279"/>
      <c r="K428" s="279"/>
    </row>
    <row r="429" spans="1:11" x14ac:dyDescent="0.25">
      <c r="A429" s="284"/>
      <c r="B429" s="257"/>
      <c r="C429" s="249"/>
      <c r="D429" s="285"/>
      <c r="E429" s="285"/>
      <c r="F429" s="285"/>
      <c r="G429" s="285"/>
      <c r="H429" s="244"/>
      <c r="I429" s="279"/>
      <c r="J429" s="279"/>
      <c r="K429" s="279"/>
    </row>
    <row r="430" spans="1:11" x14ac:dyDescent="0.25">
      <c r="A430" s="284"/>
      <c r="B430" s="257"/>
      <c r="C430" s="249"/>
      <c r="D430" s="285"/>
      <c r="E430" s="285"/>
      <c r="F430" s="285"/>
      <c r="G430" s="285"/>
      <c r="H430" s="244"/>
      <c r="I430" s="279"/>
      <c r="J430" s="279"/>
      <c r="K430" s="279"/>
    </row>
    <row r="431" spans="1:11" x14ac:dyDescent="0.25">
      <c r="A431" s="284"/>
      <c r="B431" s="257"/>
      <c r="C431" s="249"/>
      <c r="D431" s="285"/>
      <c r="E431" s="285"/>
      <c r="F431" s="285"/>
      <c r="G431" s="285"/>
      <c r="H431" s="244"/>
      <c r="I431" s="279"/>
      <c r="J431" s="279"/>
      <c r="K431" s="279"/>
    </row>
    <row r="432" spans="1:11" x14ac:dyDescent="0.25">
      <c r="A432" s="284"/>
      <c r="B432" s="257"/>
      <c r="C432" s="249"/>
      <c r="D432" s="285"/>
      <c r="E432" s="285"/>
      <c r="F432" s="285"/>
      <c r="G432" s="285"/>
      <c r="H432" s="244"/>
      <c r="I432" s="279"/>
      <c r="J432" s="279"/>
      <c r="K432" s="279"/>
    </row>
    <row r="433" spans="1:11" x14ac:dyDescent="0.25">
      <c r="A433" s="284"/>
      <c r="B433" s="257"/>
      <c r="C433" s="249"/>
      <c r="D433" s="285"/>
      <c r="E433" s="285"/>
      <c r="F433" s="285"/>
      <c r="G433" s="285"/>
      <c r="H433" s="244"/>
      <c r="I433" s="279"/>
      <c r="J433" s="279"/>
      <c r="K433" s="279"/>
    </row>
    <row r="434" spans="1:11" x14ac:dyDescent="0.25">
      <c r="A434" s="284"/>
      <c r="B434" s="257"/>
      <c r="C434" s="249"/>
      <c r="D434" s="285"/>
      <c r="E434" s="285"/>
      <c r="F434" s="285"/>
      <c r="G434" s="285"/>
      <c r="H434" s="244"/>
      <c r="I434" s="279"/>
      <c r="J434" s="279"/>
      <c r="K434" s="279"/>
    </row>
    <row r="435" spans="1:11" x14ac:dyDescent="0.25">
      <c r="A435" s="284"/>
      <c r="B435" s="257"/>
      <c r="C435" s="249"/>
      <c r="D435" s="285"/>
      <c r="E435" s="285"/>
      <c r="F435" s="285"/>
      <c r="G435" s="285"/>
      <c r="H435" s="244"/>
      <c r="I435" s="279"/>
      <c r="J435" s="279"/>
      <c r="K435" s="279"/>
    </row>
    <row r="436" spans="1:11" x14ac:dyDescent="0.25">
      <c r="A436" s="284"/>
      <c r="B436" s="257"/>
      <c r="C436" s="249"/>
      <c r="D436" s="285"/>
      <c r="E436" s="285"/>
      <c r="F436" s="285"/>
      <c r="G436" s="285"/>
      <c r="H436" s="244"/>
      <c r="I436" s="279"/>
      <c r="J436" s="279"/>
      <c r="K436" s="279"/>
    </row>
    <row r="437" spans="1:11" x14ac:dyDescent="0.25">
      <c r="A437" s="284"/>
      <c r="B437" s="257"/>
      <c r="C437" s="249"/>
      <c r="D437" s="285"/>
      <c r="E437" s="285"/>
      <c r="F437" s="285"/>
      <c r="G437" s="285"/>
      <c r="H437" s="244"/>
      <c r="I437" s="279"/>
      <c r="J437" s="279"/>
      <c r="K437" s="279"/>
    </row>
    <row r="438" spans="1:11" x14ac:dyDescent="0.25">
      <c r="A438" s="284"/>
      <c r="B438" s="257"/>
      <c r="C438" s="249"/>
      <c r="D438" s="285"/>
      <c r="E438" s="285"/>
      <c r="F438" s="285"/>
      <c r="G438" s="285"/>
      <c r="H438" s="244"/>
      <c r="I438" s="279"/>
      <c r="J438" s="279"/>
      <c r="K438" s="279"/>
    </row>
    <row r="439" spans="1:11" x14ac:dyDescent="0.25">
      <c r="A439" s="284"/>
      <c r="B439" s="257"/>
      <c r="C439" s="249"/>
      <c r="D439" s="285"/>
      <c r="E439" s="285"/>
      <c r="F439" s="285"/>
      <c r="G439" s="285"/>
      <c r="H439" s="244"/>
      <c r="I439" s="279"/>
      <c r="J439" s="279"/>
      <c r="K439" s="279"/>
    </row>
    <row r="440" spans="1:11" x14ac:dyDescent="0.25">
      <c r="A440" s="284"/>
      <c r="B440" s="257"/>
      <c r="C440" s="249"/>
      <c r="D440" s="285"/>
      <c r="E440" s="285"/>
      <c r="F440" s="285"/>
      <c r="G440" s="285"/>
      <c r="H440" s="244"/>
      <c r="I440" s="279"/>
      <c r="J440" s="279"/>
      <c r="K440" s="279"/>
    </row>
    <row r="441" spans="1:11" x14ac:dyDescent="0.25">
      <c r="A441" s="284"/>
      <c r="B441" s="257"/>
      <c r="C441" s="249"/>
      <c r="D441" s="285"/>
      <c r="E441" s="285"/>
      <c r="F441" s="285"/>
      <c r="G441" s="285"/>
      <c r="H441" s="244"/>
      <c r="I441" s="279"/>
      <c r="J441" s="279"/>
      <c r="K441" s="279"/>
    </row>
    <row r="442" spans="1:11" x14ac:dyDescent="0.25">
      <c r="A442" s="284"/>
      <c r="B442" s="257"/>
      <c r="C442" s="249"/>
      <c r="D442" s="285"/>
      <c r="E442" s="285"/>
      <c r="F442" s="285"/>
      <c r="G442" s="285"/>
      <c r="H442" s="244"/>
      <c r="I442" s="279"/>
      <c r="J442" s="279"/>
      <c r="K442" s="279"/>
    </row>
    <row r="443" spans="1:11" x14ac:dyDescent="0.25">
      <c r="A443" s="284"/>
      <c r="B443" s="257"/>
      <c r="C443" s="249"/>
      <c r="D443" s="285"/>
      <c r="E443" s="285"/>
      <c r="F443" s="285"/>
      <c r="G443" s="285"/>
      <c r="H443" s="244"/>
      <c r="I443" s="279"/>
      <c r="J443" s="279"/>
      <c r="K443" s="279"/>
    </row>
    <row r="444" spans="1:11" x14ac:dyDescent="0.25">
      <c r="A444" s="284"/>
      <c r="B444" s="257"/>
      <c r="C444" s="249"/>
      <c r="D444" s="285"/>
      <c r="E444" s="285"/>
      <c r="F444" s="285"/>
      <c r="G444" s="285"/>
      <c r="H444" s="244"/>
      <c r="I444" s="279"/>
      <c r="J444" s="279"/>
      <c r="K444" s="279"/>
    </row>
    <row r="445" spans="1:11" x14ac:dyDescent="0.25">
      <c r="A445" s="284"/>
      <c r="B445" s="257"/>
      <c r="C445" s="249"/>
      <c r="D445" s="285"/>
      <c r="E445" s="285"/>
      <c r="F445" s="285"/>
      <c r="G445" s="285"/>
      <c r="H445" s="244"/>
      <c r="I445" s="279"/>
      <c r="J445" s="279"/>
      <c r="K445" s="279"/>
    </row>
    <row r="446" spans="1:11" x14ac:dyDescent="0.25">
      <c r="A446" s="284"/>
      <c r="B446" s="257"/>
      <c r="C446" s="249"/>
      <c r="D446" s="285"/>
      <c r="E446" s="285"/>
      <c r="F446" s="285"/>
      <c r="G446" s="285"/>
      <c r="H446" s="244"/>
      <c r="I446" s="279"/>
      <c r="J446" s="279"/>
      <c r="K446" s="279"/>
    </row>
    <row r="447" spans="1:11" x14ac:dyDescent="0.25">
      <c r="A447" s="284"/>
      <c r="B447" s="257"/>
      <c r="C447" s="249"/>
      <c r="D447" s="285"/>
      <c r="E447" s="285"/>
      <c r="F447" s="285"/>
      <c r="G447" s="285"/>
      <c r="H447" s="244"/>
      <c r="I447" s="279"/>
      <c r="J447" s="279"/>
      <c r="K447" s="279"/>
    </row>
    <row r="448" spans="1:11" x14ac:dyDescent="0.25">
      <c r="A448" s="284"/>
      <c r="B448" s="257"/>
      <c r="C448" s="249"/>
      <c r="D448" s="285"/>
      <c r="E448" s="285"/>
      <c r="F448" s="285"/>
      <c r="G448" s="285"/>
      <c r="H448" s="244"/>
      <c r="I448" s="279"/>
      <c r="J448" s="279"/>
      <c r="K448" s="279"/>
    </row>
    <row r="449" spans="1:11" x14ac:dyDescent="0.25">
      <c r="A449" s="284"/>
      <c r="B449" s="257"/>
      <c r="C449" s="249"/>
      <c r="D449" s="285"/>
      <c r="E449" s="285"/>
      <c r="F449" s="285"/>
      <c r="G449" s="285"/>
      <c r="H449" s="244"/>
      <c r="I449" s="279"/>
      <c r="J449" s="279"/>
      <c r="K449" s="279"/>
    </row>
    <row r="450" spans="1:11" x14ac:dyDescent="0.25">
      <c r="A450" s="284"/>
      <c r="B450" s="257"/>
      <c r="C450" s="249"/>
      <c r="D450" s="285"/>
      <c r="E450" s="285"/>
      <c r="F450" s="285"/>
      <c r="G450" s="285"/>
      <c r="H450" s="244"/>
      <c r="I450" s="279"/>
      <c r="J450" s="279"/>
      <c r="K450" s="279"/>
    </row>
    <row r="451" spans="1:11" x14ac:dyDescent="0.25">
      <c r="A451" s="284"/>
      <c r="B451" s="257"/>
      <c r="C451" s="249"/>
      <c r="D451" s="285"/>
      <c r="E451" s="285"/>
      <c r="F451" s="285"/>
      <c r="G451" s="285"/>
      <c r="H451" s="244"/>
      <c r="I451" s="279"/>
      <c r="J451" s="279"/>
      <c r="K451" s="279"/>
    </row>
    <row r="452" spans="1:11" x14ac:dyDescent="0.25">
      <c r="A452" s="284"/>
      <c r="B452" s="257"/>
      <c r="C452" s="249"/>
      <c r="D452" s="285"/>
      <c r="E452" s="285"/>
      <c r="F452" s="285"/>
      <c r="G452" s="285"/>
      <c r="H452" s="244"/>
      <c r="I452" s="279"/>
      <c r="J452" s="279"/>
      <c r="K452" s="279"/>
    </row>
    <row r="453" spans="1:11" x14ac:dyDescent="0.25">
      <c r="A453" s="284"/>
      <c r="B453" s="257"/>
      <c r="C453" s="249"/>
      <c r="D453" s="285"/>
      <c r="E453" s="285"/>
      <c r="F453" s="285"/>
      <c r="G453" s="285"/>
      <c r="H453" s="244"/>
      <c r="I453" s="279"/>
      <c r="J453" s="279"/>
      <c r="K453" s="279"/>
    </row>
    <row r="454" spans="1:11" x14ac:dyDescent="0.25">
      <c r="A454" s="284"/>
      <c r="B454" s="257"/>
      <c r="C454" s="249"/>
      <c r="D454" s="285"/>
      <c r="E454" s="285"/>
      <c r="F454" s="285"/>
      <c r="G454" s="285"/>
      <c r="H454" s="244"/>
      <c r="I454" s="279"/>
      <c r="J454" s="279"/>
      <c r="K454" s="279"/>
    </row>
    <row r="455" spans="1:11" x14ac:dyDescent="0.25">
      <c r="A455" s="284"/>
      <c r="B455" s="257"/>
      <c r="C455" s="249"/>
      <c r="D455" s="285"/>
      <c r="E455" s="285"/>
      <c r="F455" s="285"/>
      <c r="G455" s="285"/>
      <c r="H455" s="244"/>
      <c r="I455" s="279"/>
      <c r="J455" s="279"/>
      <c r="K455" s="279"/>
    </row>
    <row r="456" spans="1:11" x14ac:dyDescent="0.25">
      <c r="A456" s="284"/>
      <c r="B456" s="257"/>
      <c r="C456" s="249"/>
      <c r="D456" s="285"/>
      <c r="E456" s="285"/>
      <c r="F456" s="285"/>
      <c r="G456" s="285"/>
      <c r="H456" s="244"/>
      <c r="I456" s="279"/>
      <c r="J456" s="279"/>
      <c r="K456" s="279"/>
    </row>
    <row r="457" spans="1:11" x14ac:dyDescent="0.25">
      <c r="A457" s="284"/>
      <c r="B457" s="257"/>
      <c r="C457" s="249"/>
      <c r="D457" s="285"/>
      <c r="E457" s="285"/>
      <c r="F457" s="285"/>
      <c r="G457" s="285"/>
      <c r="H457" s="244"/>
      <c r="I457" s="279"/>
      <c r="J457" s="279"/>
      <c r="K457" s="279"/>
    </row>
    <row r="458" spans="1:11" x14ac:dyDescent="0.25">
      <c r="A458" s="284"/>
      <c r="B458" s="257"/>
      <c r="C458" s="249"/>
      <c r="D458" s="285"/>
      <c r="E458" s="285"/>
      <c r="F458" s="285"/>
      <c r="G458" s="285"/>
      <c r="H458" s="244"/>
      <c r="I458" s="279"/>
      <c r="J458" s="279"/>
      <c r="K458" s="279"/>
    </row>
    <row r="459" spans="1:11" x14ac:dyDescent="0.25">
      <c r="A459" s="284"/>
      <c r="B459" s="257"/>
      <c r="C459" s="249"/>
      <c r="D459" s="285"/>
      <c r="E459" s="285"/>
      <c r="F459" s="285"/>
      <c r="G459" s="285"/>
      <c r="H459" s="244"/>
      <c r="I459" s="279"/>
      <c r="J459" s="279"/>
      <c r="K459" s="279"/>
    </row>
    <row r="460" spans="1:11" x14ac:dyDescent="0.25">
      <c r="A460" s="284"/>
      <c r="B460" s="257"/>
      <c r="C460" s="249"/>
      <c r="D460" s="285"/>
      <c r="E460" s="285"/>
      <c r="F460" s="285"/>
      <c r="G460" s="285"/>
      <c r="H460" s="244"/>
      <c r="I460" s="279"/>
      <c r="J460" s="279"/>
      <c r="K460" s="279"/>
    </row>
    <row r="461" spans="1:11" x14ac:dyDescent="0.25">
      <c r="A461" s="284"/>
      <c r="B461" s="257"/>
      <c r="C461" s="249"/>
      <c r="D461" s="285"/>
      <c r="E461" s="285"/>
      <c r="F461" s="285"/>
      <c r="G461" s="285"/>
      <c r="H461" s="244"/>
      <c r="I461" s="279"/>
      <c r="J461" s="279"/>
      <c r="K461" s="279"/>
    </row>
    <row r="462" spans="1:11" x14ac:dyDescent="0.25">
      <c r="A462" s="284"/>
      <c r="B462" s="257"/>
      <c r="C462" s="249"/>
      <c r="D462" s="285"/>
      <c r="E462" s="285"/>
      <c r="F462" s="285"/>
      <c r="G462" s="285"/>
      <c r="H462" s="244"/>
      <c r="I462" s="279"/>
      <c r="J462" s="279"/>
      <c r="K462" s="279"/>
    </row>
    <row r="463" spans="1:11" x14ac:dyDescent="0.25">
      <c r="A463" s="284"/>
      <c r="B463" s="257"/>
      <c r="C463" s="249"/>
      <c r="D463" s="285"/>
      <c r="E463" s="285"/>
      <c r="F463" s="285"/>
      <c r="G463" s="285"/>
      <c r="H463" s="244"/>
      <c r="I463" s="279"/>
      <c r="J463" s="279"/>
      <c r="K463" s="279"/>
    </row>
    <row r="464" spans="1:11" x14ac:dyDescent="0.25">
      <c r="A464" s="284"/>
      <c r="B464" s="257"/>
      <c r="C464" s="249"/>
      <c r="D464" s="285"/>
      <c r="E464" s="285"/>
      <c r="F464" s="285"/>
      <c r="G464" s="285"/>
      <c r="H464" s="244"/>
      <c r="I464" s="279"/>
      <c r="J464" s="279"/>
      <c r="K464" s="279"/>
    </row>
    <row r="465" spans="1:11" x14ac:dyDescent="0.25">
      <c r="A465" s="284"/>
      <c r="B465" s="257"/>
      <c r="C465" s="249"/>
      <c r="D465" s="285"/>
      <c r="E465" s="285"/>
      <c r="F465" s="285"/>
      <c r="G465" s="285"/>
      <c r="H465" s="244"/>
      <c r="I465" s="279"/>
      <c r="J465" s="279"/>
      <c r="K465" s="279"/>
    </row>
    <row r="466" spans="1:11" x14ac:dyDescent="0.25">
      <c r="A466" s="284"/>
      <c r="B466" s="257"/>
      <c r="C466" s="249"/>
      <c r="D466" s="285"/>
      <c r="E466" s="285"/>
      <c r="F466" s="285"/>
      <c r="G466" s="285"/>
      <c r="H466" s="244"/>
      <c r="I466" s="279"/>
      <c r="J466" s="279"/>
      <c r="K466" s="279"/>
    </row>
    <row r="467" spans="1:11" x14ac:dyDescent="0.25">
      <c r="A467" s="284"/>
      <c r="B467" s="257"/>
      <c r="C467" s="249"/>
      <c r="D467" s="285"/>
      <c r="E467" s="285"/>
      <c r="F467" s="285"/>
      <c r="G467" s="285"/>
      <c r="H467" s="244"/>
      <c r="I467" s="279"/>
      <c r="J467" s="279"/>
      <c r="K467" s="279"/>
    </row>
    <row r="468" spans="1:11" x14ac:dyDescent="0.25">
      <c r="A468" s="284"/>
      <c r="B468" s="257"/>
      <c r="C468" s="249"/>
      <c r="D468" s="285"/>
      <c r="E468" s="285"/>
      <c r="F468" s="285"/>
      <c r="G468" s="285"/>
      <c r="H468" s="244"/>
      <c r="I468" s="279"/>
      <c r="J468" s="279"/>
      <c r="K468" s="279"/>
    </row>
    <row r="469" spans="1:11" x14ac:dyDescent="0.25">
      <c r="A469" s="284"/>
      <c r="B469" s="257"/>
      <c r="C469" s="249"/>
      <c r="D469" s="285"/>
      <c r="E469" s="285"/>
      <c r="F469" s="285"/>
      <c r="G469" s="285"/>
      <c r="H469" s="244"/>
      <c r="I469" s="279"/>
      <c r="J469" s="279"/>
      <c r="K469" s="279"/>
    </row>
    <row r="470" spans="1:11" x14ac:dyDescent="0.25">
      <c r="A470" s="284"/>
      <c r="B470" s="257"/>
      <c r="C470" s="249"/>
      <c r="D470" s="285"/>
      <c r="E470" s="285"/>
      <c r="F470" s="285"/>
      <c r="G470" s="285"/>
      <c r="H470" s="244"/>
      <c r="I470" s="279"/>
      <c r="J470" s="279"/>
      <c r="K470" s="279"/>
    </row>
    <row r="471" spans="1:11" x14ac:dyDescent="0.25">
      <c r="A471" s="284"/>
      <c r="B471" s="257"/>
      <c r="C471" s="249"/>
      <c r="D471" s="285"/>
      <c r="E471" s="285"/>
      <c r="F471" s="285"/>
      <c r="G471" s="285"/>
      <c r="H471" s="244"/>
      <c r="I471" s="279"/>
      <c r="J471" s="279"/>
      <c r="K471" s="279"/>
    </row>
    <row r="472" spans="1:11" x14ac:dyDescent="0.25">
      <c r="A472" s="284"/>
      <c r="B472" s="257"/>
      <c r="C472" s="249"/>
      <c r="D472" s="285"/>
      <c r="E472" s="285"/>
      <c r="F472" s="285"/>
      <c r="G472" s="285"/>
      <c r="H472" s="244"/>
      <c r="I472" s="279"/>
      <c r="J472" s="279"/>
      <c r="K472" s="279"/>
    </row>
    <row r="473" spans="1:11" x14ac:dyDescent="0.25">
      <c r="A473" s="284"/>
      <c r="B473" s="257"/>
      <c r="C473" s="249"/>
      <c r="D473" s="285"/>
      <c r="E473" s="285"/>
      <c r="F473" s="285"/>
      <c r="G473" s="285"/>
      <c r="H473" s="244"/>
      <c r="I473" s="279"/>
      <c r="J473" s="279"/>
      <c r="K473" s="279"/>
    </row>
    <row r="474" spans="1:11" x14ac:dyDescent="0.25">
      <c r="A474" s="284"/>
      <c r="B474" s="257"/>
      <c r="C474" s="249"/>
      <c r="D474" s="285"/>
      <c r="E474" s="285"/>
      <c r="F474" s="285"/>
      <c r="G474" s="285"/>
      <c r="H474" s="244"/>
      <c r="I474" s="279"/>
      <c r="J474" s="279"/>
      <c r="K474" s="279"/>
    </row>
    <row r="475" spans="1:11" x14ac:dyDescent="0.25">
      <c r="A475" s="284"/>
      <c r="B475" s="257"/>
      <c r="C475" s="249"/>
      <c r="D475" s="285"/>
      <c r="E475" s="285"/>
      <c r="F475" s="285"/>
      <c r="G475" s="285"/>
      <c r="H475" s="244"/>
      <c r="I475" s="279"/>
      <c r="J475" s="279"/>
      <c r="K475" s="279"/>
    </row>
    <row r="476" spans="1:11" x14ac:dyDescent="0.25">
      <c r="A476" s="284"/>
      <c r="B476" s="257"/>
      <c r="C476" s="249"/>
      <c r="D476" s="285"/>
      <c r="E476" s="285"/>
      <c r="F476" s="285"/>
      <c r="G476" s="285"/>
      <c r="H476" s="244"/>
      <c r="I476" s="279"/>
      <c r="J476" s="279"/>
      <c r="K476" s="279"/>
    </row>
    <row r="477" spans="1:11" x14ac:dyDescent="0.25">
      <c r="A477" s="284"/>
      <c r="B477" s="257"/>
      <c r="C477" s="249"/>
      <c r="D477" s="285"/>
      <c r="E477" s="285"/>
      <c r="F477" s="285"/>
      <c r="G477" s="285"/>
      <c r="H477" s="244"/>
      <c r="I477" s="279"/>
      <c r="J477" s="279"/>
      <c r="K477" s="279"/>
    </row>
    <row r="478" spans="1:11" x14ac:dyDescent="0.25">
      <c r="A478" s="284"/>
      <c r="B478" s="257"/>
      <c r="C478" s="249"/>
      <c r="D478" s="285"/>
      <c r="E478" s="285"/>
      <c r="F478" s="285"/>
      <c r="G478" s="285"/>
      <c r="H478" s="244"/>
      <c r="I478" s="279"/>
      <c r="J478" s="279"/>
      <c r="K478" s="279"/>
    </row>
    <row r="479" spans="1:11" x14ac:dyDescent="0.25">
      <c r="A479" s="284"/>
      <c r="B479" s="257"/>
      <c r="C479" s="249"/>
      <c r="D479" s="285"/>
      <c r="E479" s="285"/>
      <c r="F479" s="285"/>
      <c r="G479" s="285"/>
      <c r="H479" s="244"/>
      <c r="I479" s="279"/>
      <c r="J479" s="279"/>
      <c r="K479" s="279"/>
    </row>
    <row r="480" spans="1:11" x14ac:dyDescent="0.25">
      <c r="A480" s="284"/>
      <c r="B480" s="257"/>
      <c r="C480" s="249"/>
      <c r="D480" s="285"/>
      <c r="E480" s="285"/>
      <c r="F480" s="285"/>
      <c r="G480" s="285"/>
      <c r="H480" s="244"/>
      <c r="I480" s="279"/>
      <c r="J480" s="279"/>
      <c r="K480" s="279"/>
    </row>
    <row r="481" spans="1:11" x14ac:dyDescent="0.25">
      <c r="A481" s="284"/>
      <c r="B481" s="257"/>
      <c r="C481" s="249"/>
      <c r="D481" s="285"/>
      <c r="E481" s="285"/>
      <c r="F481" s="285"/>
      <c r="G481" s="285"/>
      <c r="H481" s="244"/>
      <c r="I481" s="279"/>
      <c r="J481" s="279"/>
      <c r="K481" s="279"/>
    </row>
    <row r="482" spans="1:11" x14ac:dyDescent="0.25">
      <c r="A482" s="284"/>
      <c r="B482" s="257"/>
      <c r="C482" s="249"/>
      <c r="D482" s="285"/>
      <c r="E482" s="285"/>
      <c r="F482" s="285"/>
      <c r="G482" s="285"/>
      <c r="H482" s="244"/>
      <c r="I482" s="279"/>
      <c r="J482" s="279"/>
      <c r="K482" s="279"/>
    </row>
    <row r="483" spans="1:11" x14ac:dyDescent="0.25">
      <c r="A483" s="284"/>
      <c r="B483" s="257"/>
      <c r="C483" s="249"/>
      <c r="D483" s="285"/>
      <c r="E483" s="285"/>
      <c r="F483" s="285"/>
      <c r="G483" s="285"/>
      <c r="H483" s="244"/>
      <c r="I483" s="279"/>
      <c r="J483" s="279"/>
      <c r="K483" s="279"/>
    </row>
    <row r="484" spans="1:11" x14ac:dyDescent="0.25">
      <c r="A484" s="284"/>
      <c r="B484" s="257"/>
      <c r="C484" s="249"/>
      <c r="D484" s="285"/>
      <c r="E484" s="285"/>
      <c r="F484" s="285"/>
      <c r="G484" s="285"/>
      <c r="H484" s="244"/>
      <c r="I484" s="279"/>
      <c r="J484" s="279"/>
      <c r="K484" s="279"/>
    </row>
    <row r="485" spans="1:11" x14ac:dyDescent="0.25">
      <c r="A485" s="284"/>
      <c r="B485" s="257"/>
      <c r="C485" s="249"/>
      <c r="D485" s="285"/>
      <c r="E485" s="285"/>
      <c r="F485" s="285"/>
      <c r="G485" s="285"/>
      <c r="H485" s="244"/>
      <c r="I485" s="279"/>
      <c r="J485" s="279"/>
      <c r="K485" s="279"/>
    </row>
    <row r="486" spans="1:11" x14ac:dyDescent="0.25">
      <c r="A486" s="284"/>
      <c r="B486" s="257"/>
      <c r="C486" s="249"/>
      <c r="D486" s="285"/>
      <c r="E486" s="285"/>
      <c r="F486" s="285"/>
      <c r="G486" s="285"/>
      <c r="H486" s="244"/>
      <c r="I486" s="279"/>
      <c r="J486" s="279"/>
      <c r="K486" s="279"/>
    </row>
    <row r="487" spans="1:11" x14ac:dyDescent="0.25">
      <c r="A487" s="284"/>
      <c r="B487" s="257"/>
      <c r="C487" s="249"/>
      <c r="D487" s="285"/>
      <c r="E487" s="285"/>
      <c r="F487" s="285"/>
      <c r="G487" s="285"/>
      <c r="H487" s="244"/>
      <c r="I487" s="279"/>
      <c r="J487" s="279"/>
      <c r="K487" s="279"/>
    </row>
    <row r="488" spans="1:11" x14ac:dyDescent="0.25">
      <c r="A488" s="284"/>
      <c r="B488" s="257"/>
      <c r="C488" s="249"/>
      <c r="D488" s="285"/>
      <c r="E488" s="285"/>
      <c r="F488" s="285"/>
      <c r="G488" s="285"/>
      <c r="H488" s="244"/>
      <c r="I488" s="279"/>
      <c r="J488" s="279"/>
      <c r="K488" s="279"/>
    </row>
    <row r="489" spans="1:11" x14ac:dyDescent="0.25">
      <c r="A489" s="284"/>
      <c r="B489" s="257"/>
      <c r="C489" s="249"/>
      <c r="D489" s="285"/>
      <c r="E489" s="285"/>
      <c r="F489" s="285"/>
      <c r="G489" s="285"/>
      <c r="H489" s="244"/>
      <c r="I489" s="279"/>
      <c r="J489" s="279"/>
      <c r="K489" s="279"/>
    </row>
    <row r="490" spans="1:11" x14ac:dyDescent="0.25">
      <c r="A490" s="284"/>
      <c r="B490" s="257"/>
      <c r="C490" s="249"/>
      <c r="D490" s="285"/>
      <c r="E490" s="285"/>
      <c r="F490" s="285"/>
      <c r="G490" s="285"/>
      <c r="H490" s="244"/>
      <c r="I490" s="279"/>
      <c r="J490" s="279"/>
      <c r="K490" s="279"/>
    </row>
    <row r="491" spans="1:11" x14ac:dyDescent="0.25">
      <c r="A491" s="284"/>
      <c r="B491" s="257"/>
      <c r="C491" s="249"/>
      <c r="D491" s="285"/>
      <c r="E491" s="285"/>
      <c r="F491" s="285"/>
      <c r="G491" s="285"/>
      <c r="H491" s="244"/>
      <c r="I491" s="279"/>
      <c r="J491" s="279"/>
      <c r="K491" s="279"/>
    </row>
    <row r="492" spans="1:11" x14ac:dyDescent="0.25">
      <c r="A492" s="284"/>
      <c r="B492" s="257"/>
      <c r="C492" s="249"/>
      <c r="D492" s="285"/>
      <c r="E492" s="285"/>
      <c r="F492" s="285"/>
      <c r="G492" s="285"/>
      <c r="H492" s="244"/>
      <c r="I492" s="279"/>
      <c r="J492" s="279"/>
      <c r="K492" s="279"/>
    </row>
    <row r="493" spans="1:11" x14ac:dyDescent="0.25">
      <c r="A493" s="284"/>
      <c r="B493" s="257"/>
      <c r="C493" s="249"/>
      <c r="D493" s="285"/>
      <c r="E493" s="285"/>
      <c r="F493" s="285"/>
      <c r="G493" s="285"/>
      <c r="H493" s="244"/>
      <c r="I493" s="279"/>
      <c r="J493" s="279"/>
      <c r="K493" s="279"/>
    </row>
    <row r="494" spans="1:11" x14ac:dyDescent="0.25">
      <c r="A494" s="284"/>
      <c r="B494" s="257"/>
      <c r="C494" s="249"/>
      <c r="D494" s="285"/>
      <c r="E494" s="285"/>
      <c r="F494" s="285"/>
      <c r="G494" s="285"/>
      <c r="H494" s="244"/>
      <c r="I494" s="279"/>
      <c r="J494" s="279"/>
      <c r="K494" s="279"/>
    </row>
    <row r="495" spans="1:11" x14ac:dyDescent="0.25">
      <c r="A495" s="284"/>
      <c r="B495" s="257"/>
      <c r="C495" s="249"/>
      <c r="D495" s="285"/>
      <c r="E495" s="285"/>
      <c r="F495" s="285"/>
      <c r="G495" s="285"/>
      <c r="H495" s="244"/>
      <c r="I495" s="279"/>
      <c r="J495" s="279"/>
      <c r="K495" s="279"/>
    </row>
    <row r="496" spans="1:11" x14ac:dyDescent="0.25">
      <c r="A496" s="284"/>
      <c r="B496" s="257"/>
      <c r="C496" s="249"/>
      <c r="D496" s="285"/>
      <c r="E496" s="285"/>
      <c r="F496" s="285"/>
      <c r="G496" s="285"/>
      <c r="H496" s="244"/>
      <c r="I496" s="279"/>
      <c r="J496" s="279"/>
      <c r="K496" s="279"/>
    </row>
    <row r="497" spans="1:11" x14ac:dyDescent="0.25">
      <c r="A497" s="284"/>
      <c r="B497" s="257"/>
      <c r="C497" s="249"/>
      <c r="D497" s="285"/>
      <c r="E497" s="285"/>
      <c r="F497" s="285"/>
      <c r="G497" s="285"/>
      <c r="H497" s="244"/>
      <c r="I497" s="279"/>
      <c r="J497" s="279"/>
      <c r="K497" s="279"/>
    </row>
    <row r="498" spans="1:11" x14ac:dyDescent="0.25">
      <c r="A498" s="284"/>
      <c r="B498" s="257"/>
      <c r="C498" s="249"/>
      <c r="D498" s="285"/>
      <c r="E498" s="285"/>
      <c r="F498" s="285"/>
      <c r="G498" s="285"/>
      <c r="H498" s="244"/>
      <c r="I498" s="279"/>
      <c r="J498" s="279"/>
      <c r="K498" s="279"/>
    </row>
    <row r="499" spans="1:11" x14ac:dyDescent="0.25">
      <c r="A499" s="284"/>
      <c r="B499" s="257"/>
      <c r="C499" s="249"/>
      <c r="D499" s="285"/>
      <c r="E499" s="285"/>
      <c r="F499" s="285"/>
      <c r="G499" s="285"/>
      <c r="H499" s="244"/>
      <c r="I499" s="279"/>
      <c r="J499" s="279"/>
      <c r="K499" s="279"/>
    </row>
    <row r="500" spans="1:11" x14ac:dyDescent="0.25">
      <c r="A500" s="284"/>
      <c r="B500" s="257"/>
      <c r="C500" s="249"/>
      <c r="D500" s="285"/>
      <c r="E500" s="285"/>
      <c r="F500" s="285"/>
      <c r="G500" s="285"/>
      <c r="H500" s="244"/>
      <c r="I500" s="279"/>
      <c r="J500" s="279"/>
      <c r="K500" s="279"/>
    </row>
    <row r="501" spans="1:11" x14ac:dyDescent="0.25">
      <c r="A501" s="284"/>
      <c r="B501" s="257"/>
      <c r="C501" s="249"/>
      <c r="D501" s="285"/>
      <c r="E501" s="285"/>
      <c r="F501" s="285"/>
      <c r="G501" s="285"/>
      <c r="H501" s="244"/>
      <c r="I501" s="279"/>
      <c r="J501" s="279"/>
      <c r="K501" s="279"/>
    </row>
    <row r="502" spans="1:11" x14ac:dyDescent="0.25">
      <c r="A502" s="284"/>
      <c r="B502" s="257"/>
      <c r="C502" s="249"/>
      <c r="D502" s="285"/>
      <c r="E502" s="285"/>
      <c r="F502" s="285"/>
      <c r="G502" s="285"/>
      <c r="H502" s="244"/>
      <c r="I502" s="279"/>
      <c r="J502" s="279"/>
      <c r="K502" s="279"/>
    </row>
    <row r="503" spans="1:11" x14ac:dyDescent="0.25">
      <c r="A503" s="284"/>
      <c r="B503" s="257"/>
      <c r="C503" s="249"/>
      <c r="D503" s="285"/>
      <c r="E503" s="285"/>
      <c r="F503" s="285"/>
      <c r="G503" s="285"/>
      <c r="H503" s="244"/>
      <c r="I503" s="279"/>
      <c r="J503" s="279"/>
      <c r="K503" s="279"/>
    </row>
    <row r="504" spans="1:11" x14ac:dyDescent="0.25">
      <c r="A504" s="284"/>
      <c r="B504" s="257"/>
      <c r="C504" s="249"/>
      <c r="D504" s="285"/>
      <c r="E504" s="285"/>
      <c r="F504" s="285"/>
      <c r="G504" s="285"/>
      <c r="H504" s="244"/>
      <c r="I504" s="279"/>
      <c r="J504" s="279"/>
      <c r="K504" s="279"/>
    </row>
    <row r="505" spans="1:11" x14ac:dyDescent="0.25">
      <c r="A505" s="284"/>
      <c r="B505" s="257"/>
      <c r="C505" s="249"/>
      <c r="D505" s="285"/>
      <c r="E505" s="285"/>
      <c r="F505" s="285"/>
      <c r="G505" s="285"/>
      <c r="H505" s="244"/>
      <c r="I505" s="279"/>
      <c r="J505" s="279"/>
      <c r="K505" s="279"/>
    </row>
    <row r="506" spans="1:11" x14ac:dyDescent="0.25">
      <c r="A506" s="284"/>
      <c r="B506" s="257"/>
      <c r="C506" s="249"/>
      <c r="D506" s="285"/>
      <c r="E506" s="285"/>
      <c r="F506" s="285"/>
      <c r="G506" s="285"/>
      <c r="H506" s="244"/>
      <c r="I506" s="279"/>
      <c r="J506" s="279"/>
      <c r="K506" s="279"/>
    </row>
    <row r="507" spans="1:11" x14ac:dyDescent="0.25">
      <c r="A507" s="284"/>
      <c r="B507" s="257"/>
      <c r="C507" s="249"/>
      <c r="D507" s="285"/>
      <c r="E507" s="285"/>
      <c r="F507" s="285"/>
      <c r="G507" s="285"/>
      <c r="H507" s="244"/>
      <c r="I507" s="279"/>
      <c r="J507" s="279"/>
      <c r="K507" s="279"/>
    </row>
    <row r="508" spans="1:11" x14ac:dyDescent="0.25">
      <c r="A508" s="284"/>
      <c r="B508" s="257"/>
      <c r="C508" s="249"/>
      <c r="D508" s="285"/>
      <c r="E508" s="285"/>
      <c r="F508" s="285"/>
      <c r="G508" s="285"/>
      <c r="H508" s="244"/>
      <c r="I508" s="279"/>
      <c r="J508" s="279"/>
      <c r="K508" s="279"/>
    </row>
    <row r="509" spans="1:11" x14ac:dyDescent="0.25">
      <c r="A509" s="284"/>
      <c r="B509" s="257"/>
      <c r="C509" s="249"/>
      <c r="D509" s="285"/>
      <c r="E509" s="285"/>
      <c r="F509" s="285"/>
      <c r="G509" s="285"/>
      <c r="H509" s="244"/>
      <c r="I509" s="279"/>
      <c r="J509" s="279"/>
      <c r="K509" s="279"/>
    </row>
    <row r="510" spans="1:11" x14ac:dyDescent="0.25">
      <c r="A510" s="284"/>
      <c r="B510" s="257"/>
      <c r="C510" s="249"/>
      <c r="D510" s="285"/>
      <c r="E510" s="285"/>
      <c r="F510" s="285"/>
      <c r="G510" s="285"/>
      <c r="H510" s="244"/>
      <c r="I510" s="279"/>
      <c r="J510" s="279"/>
      <c r="K510" s="279"/>
    </row>
    <row r="511" spans="1:11" x14ac:dyDescent="0.25">
      <c r="A511" s="284"/>
      <c r="B511" s="257"/>
      <c r="C511" s="249"/>
      <c r="D511" s="285"/>
      <c r="E511" s="285"/>
      <c r="F511" s="285"/>
      <c r="G511" s="285"/>
      <c r="H511" s="244"/>
      <c r="I511" s="279"/>
      <c r="J511" s="279"/>
      <c r="K511" s="279"/>
    </row>
    <row r="512" spans="1:11" x14ac:dyDescent="0.25">
      <c r="A512" s="284"/>
      <c r="B512" s="257"/>
      <c r="C512" s="249"/>
      <c r="D512" s="285"/>
      <c r="E512" s="285"/>
      <c r="F512" s="285"/>
      <c r="G512" s="285"/>
      <c r="H512" s="244"/>
      <c r="I512" s="279"/>
      <c r="J512" s="279"/>
      <c r="K512" s="279"/>
    </row>
    <row r="513" spans="1:11" x14ac:dyDescent="0.25">
      <c r="A513" s="284"/>
      <c r="B513" s="257"/>
      <c r="C513" s="249"/>
      <c r="D513" s="285"/>
      <c r="E513" s="285"/>
      <c r="F513" s="285"/>
      <c r="G513" s="285"/>
      <c r="H513" s="244"/>
      <c r="I513" s="279"/>
      <c r="J513" s="279"/>
      <c r="K513" s="279"/>
    </row>
    <row r="514" spans="1:11" x14ac:dyDescent="0.25">
      <c r="A514" s="284"/>
      <c r="B514" s="257"/>
      <c r="C514" s="249"/>
      <c r="D514" s="285"/>
      <c r="E514" s="285"/>
      <c r="F514" s="285"/>
      <c r="G514" s="285"/>
      <c r="H514" s="244"/>
      <c r="I514" s="279"/>
      <c r="J514" s="279"/>
      <c r="K514" s="279"/>
    </row>
    <row r="515" spans="1:11" x14ac:dyDescent="0.25">
      <c r="A515" s="284"/>
      <c r="B515" s="257"/>
      <c r="C515" s="249"/>
      <c r="D515" s="285"/>
      <c r="E515" s="285"/>
      <c r="F515" s="285"/>
      <c r="G515" s="285"/>
      <c r="H515" s="244"/>
      <c r="I515" s="279"/>
      <c r="J515" s="279"/>
      <c r="K515" s="279"/>
    </row>
    <row r="516" spans="1:11" x14ac:dyDescent="0.25">
      <c r="A516" s="284"/>
      <c r="B516" s="257"/>
      <c r="C516" s="249"/>
      <c r="D516" s="285"/>
      <c r="E516" s="285"/>
      <c r="F516" s="285"/>
      <c r="G516" s="285"/>
      <c r="H516" s="244"/>
      <c r="I516" s="279"/>
      <c r="J516" s="279"/>
      <c r="K516" s="279"/>
    </row>
    <row r="517" spans="1:11" x14ac:dyDescent="0.25">
      <c r="A517" s="284"/>
      <c r="B517" s="257"/>
      <c r="C517" s="249"/>
      <c r="D517" s="285"/>
      <c r="E517" s="285"/>
      <c r="F517" s="285"/>
      <c r="G517" s="285"/>
      <c r="H517" s="244"/>
      <c r="I517" s="279"/>
      <c r="J517" s="279"/>
      <c r="K517" s="279"/>
    </row>
    <row r="518" spans="1:11" x14ac:dyDescent="0.25">
      <c r="A518" s="284"/>
      <c r="B518" s="257"/>
      <c r="C518" s="249"/>
      <c r="D518" s="285"/>
      <c r="E518" s="285"/>
      <c r="F518" s="285"/>
      <c r="G518" s="285"/>
      <c r="H518" s="244"/>
      <c r="I518" s="279"/>
      <c r="J518" s="279"/>
      <c r="K518" s="279"/>
    </row>
    <row r="519" spans="1:11" x14ac:dyDescent="0.25">
      <c r="A519" s="284"/>
      <c r="B519" s="257"/>
      <c r="C519" s="249"/>
      <c r="D519" s="285"/>
      <c r="E519" s="285"/>
      <c r="F519" s="285"/>
      <c r="G519" s="285"/>
      <c r="H519" s="244"/>
      <c r="I519" s="279"/>
      <c r="J519" s="279"/>
      <c r="K519" s="279"/>
    </row>
    <row r="520" spans="1:11" x14ac:dyDescent="0.25">
      <c r="A520" s="284"/>
      <c r="B520" s="257"/>
      <c r="C520" s="249"/>
      <c r="D520" s="285"/>
      <c r="E520" s="285"/>
      <c r="F520" s="285"/>
      <c r="G520" s="285"/>
      <c r="H520" s="244"/>
      <c r="I520" s="279"/>
      <c r="J520" s="279"/>
      <c r="K520" s="279"/>
    </row>
    <row r="521" spans="1:11" x14ac:dyDescent="0.25">
      <c r="A521" s="284"/>
      <c r="B521" s="257"/>
      <c r="C521" s="249"/>
      <c r="D521" s="285"/>
      <c r="E521" s="285"/>
      <c r="F521" s="285"/>
      <c r="G521" s="285"/>
      <c r="H521" s="244"/>
      <c r="I521" s="279"/>
      <c r="J521" s="279"/>
      <c r="K521" s="279"/>
    </row>
    <row r="522" spans="1:11" x14ac:dyDescent="0.25">
      <c r="A522" s="284"/>
      <c r="B522" s="257"/>
      <c r="C522" s="249"/>
      <c r="D522" s="285"/>
      <c r="E522" s="285"/>
      <c r="F522" s="285"/>
      <c r="G522" s="285"/>
      <c r="H522" s="244"/>
      <c r="I522" s="279"/>
      <c r="J522" s="279"/>
      <c r="K522" s="279"/>
    </row>
    <row r="523" spans="1:11" x14ac:dyDescent="0.25">
      <c r="A523" s="284"/>
      <c r="B523" s="257"/>
      <c r="C523" s="249"/>
      <c r="D523" s="285"/>
      <c r="E523" s="285"/>
      <c r="F523" s="285"/>
      <c r="G523" s="285"/>
      <c r="H523" s="244"/>
      <c r="I523" s="279"/>
      <c r="J523" s="279"/>
      <c r="K523" s="279"/>
    </row>
    <row r="524" spans="1:11" x14ac:dyDescent="0.25">
      <c r="A524" s="284"/>
      <c r="B524" s="257"/>
      <c r="C524" s="249"/>
      <c r="D524" s="285"/>
      <c r="E524" s="285"/>
      <c r="F524" s="285"/>
      <c r="G524" s="285"/>
      <c r="H524" s="244"/>
      <c r="I524" s="279"/>
      <c r="J524" s="279"/>
      <c r="K524" s="279"/>
    </row>
    <row r="525" spans="1:11" x14ac:dyDescent="0.25">
      <c r="A525" s="284"/>
      <c r="B525" s="257"/>
      <c r="C525" s="249"/>
      <c r="D525" s="285"/>
      <c r="E525" s="285"/>
      <c r="F525" s="285"/>
      <c r="G525" s="285"/>
      <c r="H525" s="244"/>
      <c r="I525" s="279"/>
      <c r="J525" s="279"/>
      <c r="K525" s="279"/>
    </row>
    <row r="526" spans="1:11" x14ac:dyDescent="0.25">
      <c r="A526" s="284"/>
      <c r="B526" s="257"/>
      <c r="C526" s="249"/>
      <c r="D526" s="285"/>
      <c r="E526" s="285"/>
      <c r="F526" s="285"/>
      <c r="G526" s="285"/>
      <c r="H526" s="244"/>
      <c r="I526" s="279"/>
      <c r="J526" s="279"/>
      <c r="K526" s="279"/>
    </row>
    <row r="527" spans="1:11" x14ac:dyDescent="0.25">
      <c r="A527" s="284"/>
      <c r="B527" s="257"/>
      <c r="C527" s="249"/>
      <c r="D527" s="285"/>
      <c r="E527" s="285"/>
      <c r="F527" s="285"/>
      <c r="G527" s="285"/>
      <c r="H527" s="244"/>
      <c r="I527" s="279"/>
      <c r="J527" s="279"/>
      <c r="K527" s="279"/>
    </row>
    <row r="528" spans="1:11" x14ac:dyDescent="0.25">
      <c r="A528" s="284"/>
      <c r="B528" s="257"/>
      <c r="C528" s="249"/>
      <c r="D528" s="285"/>
      <c r="E528" s="285"/>
      <c r="F528" s="285"/>
      <c r="G528" s="285"/>
      <c r="H528" s="244"/>
      <c r="I528" s="279"/>
      <c r="J528" s="279"/>
      <c r="K528" s="279"/>
    </row>
    <row r="529" spans="1:11" x14ac:dyDescent="0.25">
      <c r="A529" s="284"/>
      <c r="B529" s="257"/>
      <c r="C529" s="249"/>
      <c r="D529" s="285"/>
      <c r="E529" s="285"/>
      <c r="F529" s="285"/>
      <c r="G529" s="285"/>
      <c r="H529" s="244"/>
      <c r="I529" s="279"/>
      <c r="J529" s="279"/>
      <c r="K529" s="279"/>
    </row>
    <row r="530" spans="1:11" x14ac:dyDescent="0.25">
      <c r="A530" s="284"/>
      <c r="B530" s="257"/>
      <c r="C530" s="249"/>
      <c r="D530" s="285"/>
      <c r="E530" s="285"/>
      <c r="F530" s="285"/>
      <c r="G530" s="285"/>
      <c r="H530" s="244"/>
      <c r="I530" s="279"/>
      <c r="J530" s="279"/>
      <c r="K530" s="279"/>
    </row>
    <row r="531" spans="1:11" x14ac:dyDescent="0.25">
      <c r="A531" s="284"/>
      <c r="B531" s="257"/>
      <c r="C531" s="249"/>
      <c r="D531" s="285"/>
      <c r="E531" s="285"/>
      <c r="F531" s="285"/>
      <c r="G531" s="285"/>
      <c r="H531" s="244"/>
      <c r="I531" s="279"/>
      <c r="J531" s="279"/>
      <c r="K531" s="279"/>
    </row>
    <row r="532" spans="1:11" x14ac:dyDescent="0.25">
      <c r="A532" s="284"/>
      <c r="B532" s="257"/>
      <c r="C532" s="249"/>
      <c r="D532" s="285"/>
      <c r="E532" s="285"/>
      <c r="F532" s="285"/>
      <c r="G532" s="285"/>
      <c r="H532" s="244"/>
      <c r="I532" s="279"/>
      <c r="J532" s="279"/>
      <c r="K532" s="279"/>
    </row>
    <row r="533" spans="1:11" x14ac:dyDescent="0.25">
      <c r="A533" s="284"/>
      <c r="B533" s="257"/>
      <c r="C533" s="249"/>
      <c r="D533" s="285"/>
      <c r="E533" s="285"/>
      <c r="F533" s="285"/>
      <c r="G533" s="285"/>
      <c r="H533" s="244"/>
      <c r="I533" s="279"/>
      <c r="J533" s="279"/>
      <c r="K533" s="279"/>
    </row>
    <row r="534" spans="1:11" x14ac:dyDescent="0.25">
      <c r="A534" s="284"/>
      <c r="B534" s="257"/>
      <c r="C534" s="249"/>
      <c r="D534" s="285"/>
      <c r="E534" s="285"/>
      <c r="F534" s="285"/>
      <c r="G534" s="285"/>
      <c r="H534" s="244"/>
      <c r="I534" s="279"/>
      <c r="J534" s="279"/>
      <c r="K534" s="279"/>
    </row>
    <row r="535" spans="1:11" x14ac:dyDescent="0.25">
      <c r="A535" s="284"/>
      <c r="B535" s="257"/>
      <c r="C535" s="249"/>
      <c r="D535" s="285"/>
      <c r="E535" s="285"/>
      <c r="F535" s="285"/>
      <c r="G535" s="285"/>
      <c r="H535" s="244"/>
      <c r="I535" s="279"/>
      <c r="J535" s="279"/>
      <c r="K535" s="279"/>
    </row>
    <row r="536" spans="1:11" x14ac:dyDescent="0.25">
      <c r="A536" s="284"/>
      <c r="B536" s="257"/>
      <c r="C536" s="249"/>
      <c r="D536" s="285"/>
      <c r="E536" s="285"/>
      <c r="F536" s="285"/>
      <c r="G536" s="285"/>
      <c r="H536" s="244"/>
      <c r="I536" s="279"/>
      <c r="J536" s="279"/>
      <c r="K536" s="279"/>
    </row>
    <row r="537" spans="1:11" x14ac:dyDescent="0.25">
      <c r="A537" s="284"/>
      <c r="B537" s="257"/>
      <c r="C537" s="249"/>
      <c r="D537" s="285"/>
      <c r="E537" s="285"/>
      <c r="F537" s="285"/>
      <c r="G537" s="285"/>
      <c r="H537" s="244"/>
      <c r="I537" s="279"/>
      <c r="J537" s="279"/>
      <c r="K537" s="279"/>
    </row>
    <row r="538" spans="1:11" x14ac:dyDescent="0.25">
      <c r="A538" s="284"/>
      <c r="B538" s="257"/>
      <c r="C538" s="249"/>
      <c r="D538" s="285"/>
      <c r="E538" s="285"/>
      <c r="F538" s="285"/>
      <c r="G538" s="285"/>
      <c r="H538" s="244"/>
      <c r="I538" s="279"/>
      <c r="J538" s="279"/>
      <c r="K538" s="279"/>
    </row>
    <row r="539" spans="1:11" x14ac:dyDescent="0.25">
      <c r="A539" s="284"/>
      <c r="B539" s="257"/>
      <c r="C539" s="249"/>
      <c r="D539" s="285"/>
      <c r="E539" s="285"/>
      <c r="F539" s="285"/>
      <c r="G539" s="285"/>
      <c r="H539" s="244"/>
      <c r="I539" s="279"/>
      <c r="J539" s="279"/>
      <c r="K539" s="279"/>
    </row>
    <row r="540" spans="1:11" x14ac:dyDescent="0.25">
      <c r="A540" s="284"/>
      <c r="B540" s="257"/>
      <c r="C540" s="249"/>
      <c r="D540" s="285"/>
      <c r="E540" s="285"/>
      <c r="F540" s="285"/>
      <c r="G540" s="285"/>
      <c r="H540" s="244"/>
      <c r="I540" s="279"/>
      <c r="J540" s="279"/>
      <c r="K540" s="279"/>
    </row>
    <row r="541" spans="1:11" x14ac:dyDescent="0.25">
      <c r="A541" s="284"/>
      <c r="B541" s="257"/>
      <c r="C541" s="249"/>
      <c r="D541" s="285"/>
      <c r="E541" s="285"/>
      <c r="F541" s="285"/>
      <c r="G541" s="285"/>
      <c r="H541" s="244"/>
      <c r="I541" s="279"/>
      <c r="J541" s="279"/>
      <c r="K541" s="279"/>
    </row>
    <row r="542" spans="1:11" x14ac:dyDescent="0.25">
      <c r="A542" s="284"/>
      <c r="B542" s="257"/>
      <c r="C542" s="249"/>
      <c r="D542" s="285"/>
      <c r="E542" s="285"/>
      <c r="F542" s="285"/>
      <c r="G542" s="285"/>
      <c r="H542" s="244"/>
      <c r="I542" s="279"/>
      <c r="J542" s="279"/>
      <c r="K542" s="279"/>
    </row>
    <row r="543" spans="1:11" x14ac:dyDescent="0.25">
      <c r="A543" s="284"/>
      <c r="B543" s="257"/>
      <c r="C543" s="249"/>
      <c r="D543" s="285"/>
      <c r="E543" s="285"/>
      <c r="F543" s="285"/>
      <c r="G543" s="285"/>
      <c r="H543" s="244"/>
      <c r="I543" s="279"/>
      <c r="J543" s="279"/>
      <c r="K543" s="279"/>
    </row>
    <row r="544" spans="1:11" x14ac:dyDescent="0.25">
      <c r="A544" s="284"/>
      <c r="B544" s="257"/>
      <c r="C544" s="249"/>
      <c r="D544" s="285"/>
      <c r="E544" s="285"/>
      <c r="F544" s="285"/>
      <c r="G544" s="285"/>
      <c r="H544" s="244"/>
      <c r="I544" s="279"/>
      <c r="J544" s="279"/>
      <c r="K544" s="279"/>
    </row>
    <row r="545" spans="1:11" x14ac:dyDescent="0.25">
      <c r="A545" s="284"/>
      <c r="B545" s="257"/>
      <c r="C545" s="249"/>
      <c r="D545" s="285"/>
      <c r="E545" s="285"/>
      <c r="F545" s="285"/>
      <c r="G545" s="285"/>
      <c r="H545" s="244"/>
      <c r="I545" s="279"/>
      <c r="J545" s="279"/>
      <c r="K545" s="279"/>
    </row>
    <row r="546" spans="1:11" x14ac:dyDescent="0.25">
      <c r="A546" s="284"/>
      <c r="B546" s="257"/>
      <c r="C546" s="249"/>
      <c r="D546" s="285"/>
      <c r="E546" s="285"/>
      <c r="F546" s="285"/>
      <c r="G546" s="285"/>
      <c r="H546" s="244"/>
      <c r="I546" s="279"/>
      <c r="J546" s="279"/>
      <c r="K546" s="279"/>
    </row>
    <row r="547" spans="1:11" x14ac:dyDescent="0.25">
      <c r="A547" s="284"/>
      <c r="B547" s="257"/>
      <c r="C547" s="249"/>
      <c r="D547" s="285"/>
      <c r="E547" s="285"/>
      <c r="F547" s="285"/>
      <c r="G547" s="285"/>
      <c r="H547" s="244"/>
      <c r="I547" s="279"/>
      <c r="J547" s="279"/>
      <c r="K547" s="279"/>
    </row>
    <row r="548" spans="1:11" x14ac:dyDescent="0.25">
      <c r="A548" s="284"/>
      <c r="B548" s="257"/>
      <c r="C548" s="249"/>
      <c r="D548" s="285"/>
      <c r="E548" s="285"/>
      <c r="F548" s="285"/>
      <c r="G548" s="285"/>
      <c r="H548" s="244"/>
      <c r="I548" s="279"/>
      <c r="J548" s="279"/>
      <c r="K548" s="279"/>
    </row>
    <row r="549" spans="1:11" x14ac:dyDescent="0.25">
      <c r="A549" s="284"/>
      <c r="B549" s="257"/>
      <c r="C549" s="249"/>
      <c r="D549" s="285"/>
      <c r="E549" s="285"/>
      <c r="F549" s="285"/>
      <c r="G549" s="285"/>
      <c r="H549" s="244"/>
      <c r="I549" s="279"/>
      <c r="J549" s="279"/>
      <c r="K549" s="279"/>
    </row>
    <row r="550" spans="1:11" x14ac:dyDescent="0.25">
      <c r="A550" s="284"/>
      <c r="B550" s="257"/>
      <c r="C550" s="249"/>
      <c r="D550" s="285"/>
      <c r="E550" s="285"/>
      <c r="F550" s="285"/>
      <c r="G550" s="285"/>
      <c r="H550" s="244"/>
      <c r="I550" s="279"/>
      <c r="J550" s="279"/>
      <c r="K550" s="279"/>
    </row>
    <row r="551" spans="1:11" x14ac:dyDescent="0.25">
      <c r="A551" s="284"/>
      <c r="B551" s="257"/>
      <c r="C551" s="249"/>
      <c r="D551" s="285"/>
      <c r="E551" s="285"/>
      <c r="F551" s="285"/>
      <c r="G551" s="285"/>
      <c r="H551" s="244"/>
      <c r="I551" s="279"/>
      <c r="J551" s="279"/>
      <c r="K551" s="279"/>
    </row>
    <row r="552" spans="1:11" x14ac:dyDescent="0.25">
      <c r="A552" s="284"/>
      <c r="B552" s="257"/>
      <c r="C552" s="249"/>
      <c r="D552" s="285"/>
      <c r="E552" s="285"/>
      <c r="F552" s="285"/>
      <c r="G552" s="285"/>
      <c r="H552" s="244"/>
      <c r="I552" s="279"/>
      <c r="J552" s="279"/>
      <c r="K552" s="279"/>
    </row>
    <row r="553" spans="1:11" x14ac:dyDescent="0.25">
      <c r="A553" s="284"/>
      <c r="B553" s="257"/>
      <c r="C553" s="249"/>
      <c r="D553" s="285"/>
      <c r="E553" s="285"/>
      <c r="F553" s="285"/>
      <c r="G553" s="285"/>
      <c r="H553" s="244"/>
      <c r="I553" s="279"/>
      <c r="J553" s="279"/>
      <c r="K553" s="279"/>
    </row>
    <row r="554" spans="1:11" x14ac:dyDescent="0.25">
      <c r="A554" s="284"/>
      <c r="B554" s="257"/>
      <c r="C554" s="249"/>
      <c r="D554" s="285"/>
      <c r="E554" s="285"/>
      <c r="F554" s="285"/>
      <c r="G554" s="285"/>
      <c r="H554" s="244"/>
      <c r="I554" s="279"/>
      <c r="J554" s="279"/>
      <c r="K554" s="279"/>
    </row>
    <row r="555" spans="1:11" x14ac:dyDescent="0.25">
      <c r="A555" s="284"/>
      <c r="B555" s="257"/>
      <c r="C555" s="249"/>
      <c r="D555" s="285"/>
      <c r="E555" s="285"/>
      <c r="F555" s="285"/>
      <c r="G555" s="285"/>
      <c r="H555" s="244"/>
      <c r="I555" s="279"/>
      <c r="J555" s="279"/>
      <c r="K555" s="279"/>
    </row>
    <row r="556" spans="1:11" x14ac:dyDescent="0.25">
      <c r="A556" s="284"/>
      <c r="B556" s="257"/>
      <c r="C556" s="249"/>
      <c r="D556" s="285"/>
      <c r="E556" s="285"/>
      <c r="F556" s="285"/>
      <c r="G556" s="285"/>
      <c r="H556" s="244"/>
      <c r="I556" s="279"/>
      <c r="J556" s="279"/>
      <c r="K556" s="279"/>
    </row>
    <row r="557" spans="1:11" x14ac:dyDescent="0.25">
      <c r="A557" s="284"/>
      <c r="B557" s="257"/>
      <c r="C557" s="249"/>
      <c r="D557" s="285"/>
      <c r="E557" s="285"/>
      <c r="F557" s="285"/>
      <c r="G557" s="285"/>
      <c r="H557" s="244"/>
      <c r="I557" s="279"/>
      <c r="J557" s="279"/>
      <c r="K557" s="279"/>
    </row>
    <row r="558" spans="1:11" x14ac:dyDescent="0.25">
      <c r="A558" s="284"/>
      <c r="B558" s="257"/>
      <c r="C558" s="249"/>
      <c r="D558" s="285"/>
      <c r="E558" s="285"/>
      <c r="F558" s="285"/>
      <c r="G558" s="285"/>
      <c r="H558" s="244"/>
      <c r="I558" s="279"/>
      <c r="J558" s="279"/>
      <c r="K558" s="279"/>
    </row>
    <row r="559" spans="1:11" x14ac:dyDescent="0.25">
      <c r="A559" s="284"/>
      <c r="B559" s="257"/>
      <c r="C559" s="249"/>
      <c r="D559" s="285"/>
      <c r="E559" s="285"/>
      <c r="F559" s="285"/>
      <c r="G559" s="285"/>
      <c r="H559" s="244"/>
      <c r="I559" s="279"/>
      <c r="J559" s="279"/>
      <c r="K559" s="279"/>
    </row>
    <row r="560" spans="1:11" x14ac:dyDescent="0.25">
      <c r="A560" s="284"/>
      <c r="B560" s="257"/>
      <c r="C560" s="249"/>
      <c r="D560" s="285"/>
      <c r="E560" s="285"/>
      <c r="F560" s="285"/>
      <c r="G560" s="285"/>
      <c r="H560" s="244"/>
      <c r="I560" s="279"/>
      <c r="J560" s="279"/>
      <c r="K560" s="279"/>
    </row>
    <row r="561" spans="1:11" x14ac:dyDescent="0.25">
      <c r="A561" s="284"/>
      <c r="B561" s="257"/>
      <c r="C561" s="249"/>
      <c r="D561" s="285"/>
      <c r="E561" s="285"/>
      <c r="F561" s="285"/>
      <c r="G561" s="285"/>
      <c r="H561" s="244"/>
      <c r="I561" s="279"/>
      <c r="J561" s="279"/>
      <c r="K561" s="279"/>
    </row>
    <row r="562" spans="1:11" x14ac:dyDescent="0.25">
      <c r="A562" s="284"/>
      <c r="B562" s="257"/>
      <c r="C562" s="249"/>
      <c r="D562" s="285"/>
      <c r="E562" s="285"/>
      <c r="F562" s="285"/>
      <c r="G562" s="285"/>
      <c r="H562" s="244"/>
      <c r="I562" s="279"/>
      <c r="J562" s="279"/>
      <c r="K562" s="279"/>
    </row>
    <row r="563" spans="1:11" x14ac:dyDescent="0.25">
      <c r="A563" s="284"/>
      <c r="B563" s="257"/>
      <c r="C563" s="249"/>
      <c r="D563" s="285"/>
      <c r="E563" s="285"/>
      <c r="F563" s="285"/>
      <c r="G563" s="285"/>
      <c r="H563" s="244"/>
      <c r="I563" s="279"/>
      <c r="J563" s="279"/>
      <c r="K563" s="279"/>
    </row>
    <row r="564" spans="1:11" x14ac:dyDescent="0.25">
      <c r="A564" s="284"/>
      <c r="B564" s="257"/>
      <c r="C564" s="249"/>
      <c r="D564" s="285"/>
      <c r="E564" s="285"/>
      <c r="F564" s="285"/>
      <c r="G564" s="285"/>
      <c r="H564" s="244"/>
      <c r="I564" s="279"/>
      <c r="J564" s="279"/>
      <c r="K564" s="279"/>
    </row>
    <row r="565" spans="1:11" x14ac:dyDescent="0.25">
      <c r="A565" s="284"/>
      <c r="B565" s="257"/>
      <c r="C565" s="249"/>
      <c r="D565" s="285"/>
      <c r="E565" s="285"/>
      <c r="F565" s="285"/>
      <c r="G565" s="285"/>
      <c r="H565" s="244"/>
      <c r="I565" s="279"/>
      <c r="J565" s="279"/>
      <c r="K565" s="279"/>
    </row>
    <row r="566" spans="1:11" x14ac:dyDescent="0.25">
      <c r="A566" s="284"/>
      <c r="B566" s="257"/>
      <c r="C566" s="249"/>
      <c r="D566" s="285"/>
      <c r="E566" s="285"/>
      <c r="F566" s="285"/>
      <c r="G566" s="285"/>
      <c r="H566" s="244"/>
      <c r="I566" s="279"/>
      <c r="J566" s="279"/>
      <c r="K566" s="279"/>
    </row>
    <row r="567" spans="1:11" x14ac:dyDescent="0.25">
      <c r="A567" s="284"/>
      <c r="B567" s="257"/>
      <c r="C567" s="249"/>
      <c r="D567" s="285"/>
      <c r="E567" s="285"/>
      <c r="F567" s="285"/>
      <c r="G567" s="285"/>
      <c r="H567" s="244"/>
      <c r="I567" s="279"/>
      <c r="J567" s="279"/>
      <c r="K567" s="279"/>
    </row>
    <row r="568" spans="1:11" x14ac:dyDescent="0.25">
      <c r="A568" s="284"/>
      <c r="B568" s="257"/>
      <c r="C568" s="249"/>
      <c r="D568" s="285"/>
      <c r="E568" s="285"/>
      <c r="F568" s="285"/>
      <c r="G568" s="285"/>
      <c r="H568" s="244"/>
      <c r="I568" s="279"/>
      <c r="J568" s="279"/>
      <c r="K568" s="279"/>
    </row>
    <row r="569" spans="1:11" x14ac:dyDescent="0.25">
      <c r="A569" s="284"/>
      <c r="B569" s="257"/>
      <c r="C569" s="249"/>
      <c r="D569" s="285"/>
      <c r="E569" s="285"/>
      <c r="F569" s="285"/>
      <c r="G569" s="285"/>
      <c r="H569" s="244"/>
      <c r="I569" s="279"/>
      <c r="J569" s="279"/>
      <c r="K569" s="279"/>
    </row>
    <row r="570" spans="1:11" x14ac:dyDescent="0.25">
      <c r="A570" s="284"/>
      <c r="B570" s="257"/>
      <c r="C570" s="249"/>
      <c r="D570" s="285"/>
      <c r="E570" s="285"/>
      <c r="F570" s="285"/>
      <c r="G570" s="285"/>
      <c r="H570" s="244"/>
      <c r="I570" s="279"/>
      <c r="J570" s="279"/>
      <c r="K570" s="279"/>
    </row>
    <row r="571" spans="1:11" x14ac:dyDescent="0.25">
      <c r="A571" s="284"/>
      <c r="B571" s="257"/>
      <c r="C571" s="249"/>
      <c r="D571" s="285"/>
      <c r="E571" s="285"/>
      <c r="F571" s="285"/>
      <c r="G571" s="285"/>
      <c r="H571" s="244"/>
      <c r="I571" s="279"/>
      <c r="J571" s="279"/>
      <c r="K571" s="279"/>
    </row>
    <row r="572" spans="1:11" x14ac:dyDescent="0.25">
      <c r="A572" s="284"/>
      <c r="B572" s="257"/>
      <c r="C572" s="249"/>
      <c r="D572" s="285"/>
      <c r="E572" s="285"/>
      <c r="F572" s="285"/>
      <c r="G572" s="285"/>
      <c r="H572" s="244"/>
      <c r="I572" s="279"/>
      <c r="J572" s="279"/>
      <c r="K572" s="279"/>
    </row>
    <row r="573" spans="1:11" x14ac:dyDescent="0.25">
      <c r="A573" s="284"/>
      <c r="B573" s="257"/>
      <c r="C573" s="249"/>
      <c r="D573" s="285"/>
      <c r="E573" s="285"/>
      <c r="F573" s="285"/>
      <c r="G573" s="285"/>
      <c r="H573" s="244"/>
      <c r="I573" s="279"/>
      <c r="J573" s="279"/>
      <c r="K573" s="279"/>
    </row>
    <row r="574" spans="1:11" x14ac:dyDescent="0.25">
      <c r="A574" s="284"/>
      <c r="B574" s="257"/>
      <c r="C574" s="249"/>
      <c r="D574" s="285"/>
      <c r="E574" s="285"/>
      <c r="F574" s="285"/>
      <c r="G574" s="285"/>
      <c r="H574" s="244"/>
      <c r="I574" s="279"/>
      <c r="J574" s="279"/>
      <c r="K574" s="279"/>
    </row>
    <row r="575" spans="1:11" x14ac:dyDescent="0.25">
      <c r="A575" s="284"/>
      <c r="B575" s="257"/>
      <c r="C575" s="249"/>
      <c r="D575" s="285"/>
      <c r="E575" s="285"/>
      <c r="F575" s="285"/>
      <c r="G575" s="285"/>
      <c r="H575" s="244"/>
      <c r="I575" s="279"/>
      <c r="J575" s="279"/>
      <c r="K575" s="279"/>
    </row>
    <row r="576" spans="1:11" x14ac:dyDescent="0.25">
      <c r="A576" s="284"/>
      <c r="B576" s="257"/>
      <c r="C576" s="249"/>
      <c r="D576" s="285"/>
      <c r="E576" s="285"/>
      <c r="F576" s="285"/>
      <c r="G576" s="285"/>
      <c r="H576" s="244"/>
      <c r="I576" s="279"/>
      <c r="J576" s="279"/>
      <c r="K576" s="279"/>
    </row>
    <row r="577" spans="1:11" x14ac:dyDescent="0.25">
      <c r="A577" s="284"/>
      <c r="B577" s="257"/>
      <c r="C577" s="249"/>
      <c r="D577" s="285"/>
      <c r="E577" s="285"/>
      <c r="F577" s="285"/>
      <c r="G577" s="285"/>
      <c r="H577" s="244"/>
      <c r="I577" s="279"/>
      <c r="J577" s="279"/>
      <c r="K577" s="279"/>
    </row>
    <row r="578" spans="1:11" x14ac:dyDescent="0.25">
      <c r="A578" s="284"/>
      <c r="B578" s="257"/>
      <c r="C578" s="249"/>
      <c r="D578" s="285"/>
      <c r="E578" s="285"/>
      <c r="F578" s="285"/>
      <c r="G578" s="285"/>
      <c r="H578" s="244"/>
      <c r="I578" s="279"/>
      <c r="J578" s="279"/>
      <c r="K578" s="279"/>
    </row>
    <row r="579" spans="1:11" x14ac:dyDescent="0.25">
      <c r="A579" s="284"/>
      <c r="B579" s="257"/>
      <c r="C579" s="249"/>
      <c r="D579" s="285"/>
      <c r="E579" s="285"/>
      <c r="F579" s="285"/>
      <c r="G579" s="285"/>
      <c r="H579" s="244"/>
      <c r="I579" s="279"/>
      <c r="J579" s="279"/>
      <c r="K579" s="279"/>
    </row>
    <row r="580" spans="1:11" x14ac:dyDescent="0.25">
      <c r="A580" s="284"/>
      <c r="B580" s="257"/>
      <c r="C580" s="249"/>
      <c r="D580" s="285"/>
      <c r="E580" s="285"/>
      <c r="F580" s="285"/>
      <c r="G580" s="285"/>
      <c r="H580" s="244"/>
      <c r="I580" s="279"/>
      <c r="J580" s="279"/>
      <c r="K580" s="279"/>
    </row>
    <row r="581" spans="1:11" x14ac:dyDescent="0.25">
      <c r="A581" s="284"/>
      <c r="B581" s="257"/>
      <c r="C581" s="249"/>
      <c r="D581" s="285"/>
      <c r="E581" s="285"/>
      <c r="F581" s="285"/>
      <c r="G581" s="285"/>
      <c r="H581" s="244"/>
      <c r="I581" s="279"/>
      <c r="J581" s="279"/>
      <c r="K581" s="279"/>
    </row>
    <row r="582" spans="1:11" x14ac:dyDescent="0.25">
      <c r="A582" s="284"/>
      <c r="B582" s="257"/>
      <c r="C582" s="249"/>
      <c r="D582" s="285"/>
      <c r="E582" s="285"/>
      <c r="F582" s="285"/>
      <c r="G582" s="285"/>
      <c r="H582" s="244"/>
      <c r="I582" s="279"/>
      <c r="J582" s="279"/>
      <c r="K582" s="279"/>
    </row>
    <row r="583" spans="1:11" x14ac:dyDescent="0.25">
      <c r="A583" s="284"/>
      <c r="B583" s="257"/>
      <c r="C583" s="249"/>
      <c r="D583" s="285"/>
      <c r="E583" s="285"/>
      <c r="F583" s="285"/>
      <c r="G583" s="285"/>
      <c r="H583" s="244"/>
      <c r="I583" s="279"/>
      <c r="J583" s="279"/>
      <c r="K583" s="279"/>
    </row>
    <row r="584" spans="1:11" x14ac:dyDescent="0.25">
      <c r="A584" s="284"/>
      <c r="B584" s="257"/>
      <c r="C584" s="249"/>
      <c r="D584" s="285"/>
      <c r="E584" s="285"/>
      <c r="F584" s="285"/>
      <c r="G584" s="285"/>
      <c r="H584" s="244"/>
      <c r="I584" s="279"/>
      <c r="J584" s="279"/>
      <c r="K584" s="279"/>
    </row>
    <row r="585" spans="1:11" x14ac:dyDescent="0.25">
      <c r="A585" s="284"/>
      <c r="B585" s="257"/>
      <c r="C585" s="249"/>
      <c r="D585" s="285"/>
      <c r="E585" s="285"/>
      <c r="F585" s="285"/>
      <c r="G585" s="285"/>
      <c r="H585" s="244"/>
      <c r="I585" s="279"/>
      <c r="J585" s="279"/>
      <c r="K585" s="279"/>
    </row>
    <row r="586" spans="1:11" x14ac:dyDescent="0.25">
      <c r="A586" s="284"/>
      <c r="B586" s="257"/>
      <c r="C586" s="249"/>
      <c r="D586" s="285"/>
      <c r="E586" s="285"/>
      <c r="F586" s="285"/>
      <c r="G586" s="285"/>
      <c r="H586" s="244"/>
      <c r="I586" s="279"/>
      <c r="J586" s="279"/>
      <c r="K586" s="279"/>
    </row>
    <row r="587" spans="1:11" x14ac:dyDescent="0.25">
      <c r="A587" s="284"/>
      <c r="B587" s="257"/>
      <c r="C587" s="249"/>
      <c r="D587" s="285"/>
      <c r="E587" s="285"/>
      <c r="F587" s="285"/>
      <c r="G587" s="285"/>
      <c r="H587" s="244"/>
      <c r="I587" s="279"/>
      <c r="J587" s="279"/>
      <c r="K587" s="279"/>
    </row>
    <row r="588" spans="1:11" x14ac:dyDescent="0.25">
      <c r="A588" s="284"/>
      <c r="B588" s="257"/>
      <c r="C588" s="249"/>
      <c r="D588" s="285"/>
      <c r="E588" s="285"/>
      <c r="F588" s="285"/>
      <c r="G588" s="285"/>
      <c r="H588" s="244"/>
      <c r="I588" s="279"/>
      <c r="J588" s="279"/>
      <c r="K588" s="279"/>
    </row>
    <row r="589" spans="1:11" x14ac:dyDescent="0.25">
      <c r="A589" s="284"/>
      <c r="B589" s="257"/>
      <c r="C589" s="249"/>
      <c r="D589" s="285"/>
      <c r="E589" s="285"/>
      <c r="F589" s="285"/>
      <c r="G589" s="285"/>
      <c r="H589" s="244"/>
      <c r="I589" s="279"/>
      <c r="J589" s="279"/>
      <c r="K589" s="279"/>
    </row>
    <row r="590" spans="1:11" x14ac:dyDescent="0.25">
      <c r="A590" s="284"/>
      <c r="B590" s="257"/>
      <c r="C590" s="249"/>
      <c r="D590" s="285"/>
      <c r="E590" s="285"/>
      <c r="F590" s="285"/>
      <c r="G590" s="285"/>
      <c r="H590" s="244"/>
      <c r="I590" s="279"/>
      <c r="J590" s="279"/>
      <c r="K590" s="279"/>
    </row>
    <row r="591" spans="1:11" x14ac:dyDescent="0.25">
      <c r="A591" s="284"/>
      <c r="B591" s="257"/>
      <c r="C591" s="249"/>
      <c r="D591" s="285"/>
      <c r="E591" s="285"/>
      <c r="F591" s="285"/>
      <c r="G591" s="285"/>
      <c r="H591" s="244"/>
      <c r="I591" s="279"/>
      <c r="J591" s="279"/>
      <c r="K591" s="279"/>
    </row>
    <row r="592" spans="1:11" x14ac:dyDescent="0.25">
      <c r="A592" s="284"/>
      <c r="B592" s="257"/>
      <c r="C592" s="249"/>
      <c r="D592" s="285"/>
      <c r="E592" s="285"/>
      <c r="F592" s="285"/>
      <c r="G592" s="285"/>
      <c r="H592" s="244"/>
      <c r="I592" s="279"/>
      <c r="J592" s="279"/>
      <c r="K592" s="279"/>
    </row>
    <row r="593" spans="1:11" x14ac:dyDescent="0.25">
      <c r="A593" s="284"/>
      <c r="B593" s="257"/>
      <c r="C593" s="249"/>
      <c r="D593" s="285"/>
      <c r="E593" s="285"/>
      <c r="F593" s="285"/>
      <c r="G593" s="285"/>
      <c r="H593" s="244"/>
      <c r="I593" s="279"/>
      <c r="J593" s="279"/>
      <c r="K593" s="279"/>
    </row>
    <row r="594" spans="1:11" x14ac:dyDescent="0.25">
      <c r="A594" s="284"/>
      <c r="B594" s="257"/>
      <c r="C594" s="249"/>
      <c r="D594" s="285"/>
      <c r="E594" s="285"/>
      <c r="F594" s="285"/>
      <c r="G594" s="285"/>
      <c r="H594" s="244"/>
      <c r="I594" s="279"/>
      <c r="J594" s="279"/>
      <c r="K594" s="279"/>
    </row>
    <row r="595" spans="1:11" x14ac:dyDescent="0.25">
      <c r="A595" s="284"/>
      <c r="B595" s="257"/>
      <c r="C595" s="249"/>
      <c r="D595" s="285"/>
      <c r="E595" s="285"/>
      <c r="F595" s="285"/>
      <c r="G595" s="285"/>
      <c r="H595" s="244"/>
      <c r="I595" s="279"/>
      <c r="J595" s="279"/>
      <c r="K595" s="279"/>
    </row>
    <row r="596" spans="1:11" x14ac:dyDescent="0.25">
      <c r="A596" s="284"/>
      <c r="B596" s="257"/>
      <c r="C596" s="249"/>
      <c r="D596" s="285"/>
      <c r="E596" s="285"/>
      <c r="F596" s="285"/>
      <c r="G596" s="285"/>
      <c r="H596" s="244"/>
      <c r="I596" s="279"/>
      <c r="J596" s="279"/>
      <c r="K596" s="279"/>
    </row>
    <row r="597" spans="1:11" x14ac:dyDescent="0.25">
      <c r="A597" s="284"/>
      <c r="B597" s="257"/>
      <c r="C597" s="249"/>
      <c r="D597" s="285"/>
      <c r="E597" s="285"/>
      <c r="F597" s="285"/>
      <c r="G597" s="285"/>
      <c r="H597" s="244"/>
      <c r="I597" s="279"/>
      <c r="J597" s="279"/>
      <c r="K597" s="279"/>
    </row>
    <row r="598" spans="1:11" x14ac:dyDescent="0.25">
      <c r="A598" s="284"/>
      <c r="B598" s="257"/>
      <c r="C598" s="249"/>
      <c r="D598" s="285"/>
      <c r="E598" s="285"/>
      <c r="F598" s="285"/>
      <c r="G598" s="285"/>
      <c r="H598" s="244"/>
      <c r="I598" s="279"/>
      <c r="J598" s="279"/>
      <c r="K598" s="279"/>
    </row>
    <row r="599" spans="1:11" x14ac:dyDescent="0.25">
      <c r="A599" s="284"/>
      <c r="B599" s="257"/>
      <c r="C599" s="249"/>
      <c r="D599" s="285"/>
      <c r="E599" s="285"/>
      <c r="F599" s="285"/>
      <c r="G599" s="285"/>
      <c r="H599" s="244"/>
      <c r="I599" s="279"/>
      <c r="J599" s="279"/>
      <c r="K599" s="279"/>
    </row>
    <row r="600" spans="1:11" x14ac:dyDescent="0.25">
      <c r="A600" s="284"/>
      <c r="B600" s="257"/>
      <c r="C600" s="249"/>
      <c r="D600" s="285"/>
      <c r="E600" s="285"/>
      <c r="F600" s="285"/>
      <c r="G600" s="285"/>
      <c r="H600" s="244"/>
      <c r="I600" s="279"/>
      <c r="J600" s="279"/>
      <c r="K600" s="279"/>
    </row>
    <row r="601" spans="1:11" x14ac:dyDescent="0.25">
      <c r="A601" s="284"/>
      <c r="B601" s="257"/>
      <c r="C601" s="249"/>
      <c r="D601" s="285"/>
      <c r="E601" s="285"/>
      <c r="F601" s="285"/>
      <c r="G601" s="285"/>
      <c r="H601" s="244"/>
      <c r="I601" s="279"/>
      <c r="J601" s="279"/>
      <c r="K601" s="279"/>
    </row>
    <row r="602" spans="1:11" x14ac:dyDescent="0.25">
      <c r="A602" s="284"/>
      <c r="B602" s="257"/>
      <c r="C602" s="249"/>
      <c r="D602" s="285"/>
      <c r="E602" s="285"/>
      <c r="F602" s="285"/>
      <c r="G602" s="285"/>
      <c r="H602" s="244"/>
      <c r="I602" s="279"/>
      <c r="J602" s="279"/>
      <c r="K602" s="279"/>
    </row>
    <row r="603" spans="1:11" x14ac:dyDescent="0.25">
      <c r="A603" s="284"/>
      <c r="B603" s="257"/>
      <c r="C603" s="249"/>
      <c r="D603" s="285"/>
      <c r="E603" s="285"/>
      <c r="F603" s="285"/>
      <c r="G603" s="285"/>
      <c r="H603" s="244"/>
      <c r="I603" s="279"/>
      <c r="J603" s="279"/>
      <c r="K603" s="279"/>
    </row>
    <row r="604" spans="1:11" x14ac:dyDescent="0.25">
      <c r="A604" s="284"/>
      <c r="B604" s="257"/>
      <c r="C604" s="249"/>
      <c r="D604" s="285"/>
      <c r="E604" s="285"/>
      <c r="F604" s="285"/>
      <c r="G604" s="285"/>
      <c r="H604" s="244"/>
      <c r="I604" s="279"/>
      <c r="J604" s="279"/>
      <c r="K604" s="279"/>
    </row>
    <row r="605" spans="1:11" x14ac:dyDescent="0.25">
      <c r="A605" s="284"/>
      <c r="B605" s="257"/>
      <c r="C605" s="249"/>
      <c r="D605" s="285"/>
      <c r="E605" s="285"/>
      <c r="F605" s="285"/>
      <c r="G605" s="285"/>
      <c r="H605" s="244"/>
      <c r="I605" s="279"/>
      <c r="J605" s="279"/>
      <c r="K605" s="279"/>
    </row>
    <row r="606" spans="1:11" x14ac:dyDescent="0.25">
      <c r="A606" s="284"/>
      <c r="B606" s="257"/>
      <c r="C606" s="249"/>
      <c r="D606" s="285"/>
      <c r="E606" s="285"/>
      <c r="F606" s="285"/>
      <c r="G606" s="285"/>
      <c r="H606" s="244"/>
      <c r="I606" s="279"/>
      <c r="J606" s="279"/>
      <c r="K606" s="279"/>
    </row>
    <row r="607" spans="1:11" x14ac:dyDescent="0.25">
      <c r="A607" s="284"/>
      <c r="B607" s="257"/>
      <c r="C607" s="249"/>
      <c r="D607" s="285"/>
      <c r="E607" s="285"/>
      <c r="F607" s="285"/>
      <c r="G607" s="285"/>
      <c r="H607" s="244"/>
      <c r="I607" s="279"/>
      <c r="J607" s="279"/>
      <c r="K607" s="279"/>
    </row>
    <row r="608" spans="1:11" x14ac:dyDescent="0.25">
      <c r="A608" s="284"/>
      <c r="B608" s="257"/>
      <c r="C608" s="249"/>
      <c r="D608" s="285"/>
      <c r="E608" s="285"/>
      <c r="F608" s="285"/>
      <c r="G608" s="285"/>
      <c r="H608" s="244"/>
      <c r="I608" s="279"/>
      <c r="J608" s="279"/>
      <c r="K608" s="279"/>
    </row>
    <row r="609" spans="1:11" x14ac:dyDescent="0.25">
      <c r="A609" s="284"/>
      <c r="B609" s="257"/>
      <c r="C609" s="249"/>
      <c r="D609" s="285"/>
      <c r="E609" s="285"/>
      <c r="F609" s="285"/>
      <c r="G609" s="285"/>
      <c r="H609" s="244"/>
      <c r="I609" s="279"/>
      <c r="J609" s="279"/>
      <c r="K609" s="279"/>
    </row>
    <row r="610" spans="1:11" x14ac:dyDescent="0.25">
      <c r="A610" s="284"/>
      <c r="B610" s="257"/>
      <c r="C610" s="249"/>
      <c r="D610" s="285"/>
      <c r="E610" s="285"/>
      <c r="F610" s="285"/>
      <c r="G610" s="285"/>
      <c r="H610" s="244"/>
      <c r="I610" s="279"/>
      <c r="J610" s="279"/>
      <c r="K610" s="279"/>
    </row>
    <row r="611" spans="1:11" x14ac:dyDescent="0.25">
      <c r="A611" s="284"/>
      <c r="B611" s="257"/>
      <c r="C611" s="249"/>
      <c r="D611" s="285"/>
      <c r="E611" s="285"/>
      <c r="F611" s="285"/>
      <c r="G611" s="285"/>
      <c r="H611" s="244"/>
      <c r="I611" s="279"/>
      <c r="J611" s="279"/>
      <c r="K611" s="279"/>
    </row>
    <row r="612" spans="1:11" x14ac:dyDescent="0.25">
      <c r="A612" s="284"/>
      <c r="B612" s="257"/>
      <c r="C612" s="249"/>
      <c r="D612" s="285"/>
      <c r="E612" s="285"/>
      <c r="F612" s="285"/>
      <c r="G612" s="285"/>
      <c r="H612" s="244"/>
      <c r="I612" s="279"/>
      <c r="J612" s="279"/>
      <c r="K612" s="279"/>
    </row>
    <row r="613" spans="1:11" x14ac:dyDescent="0.25">
      <c r="A613" s="284"/>
      <c r="B613" s="257"/>
      <c r="C613" s="249"/>
      <c r="D613" s="285"/>
      <c r="E613" s="285"/>
      <c r="F613" s="285"/>
      <c r="G613" s="285"/>
      <c r="H613" s="244"/>
      <c r="I613" s="279"/>
      <c r="J613" s="279"/>
      <c r="K613" s="279"/>
    </row>
    <row r="614" spans="1:11" x14ac:dyDescent="0.25">
      <c r="A614" s="284"/>
      <c r="B614" s="257"/>
      <c r="C614" s="249"/>
      <c r="D614" s="285"/>
      <c r="E614" s="285"/>
      <c r="F614" s="285"/>
      <c r="G614" s="285"/>
      <c r="H614" s="244"/>
      <c r="I614" s="279"/>
      <c r="J614" s="279"/>
      <c r="K614" s="279"/>
    </row>
    <row r="615" spans="1:11" x14ac:dyDescent="0.25">
      <c r="A615" s="284"/>
      <c r="B615" s="257"/>
      <c r="C615" s="249"/>
      <c r="D615" s="285"/>
      <c r="E615" s="285"/>
      <c r="F615" s="285"/>
      <c r="G615" s="285"/>
      <c r="H615" s="244"/>
      <c r="I615" s="279"/>
      <c r="J615" s="279"/>
      <c r="K615" s="279"/>
    </row>
    <row r="616" spans="1:11" x14ac:dyDescent="0.25">
      <c r="A616" s="284"/>
      <c r="B616" s="257"/>
      <c r="C616" s="249"/>
      <c r="D616" s="285"/>
      <c r="E616" s="285"/>
      <c r="F616" s="285"/>
      <c r="G616" s="285"/>
      <c r="H616" s="244"/>
      <c r="I616" s="279"/>
      <c r="J616" s="279"/>
      <c r="K616" s="279"/>
    </row>
    <row r="617" spans="1:11" x14ac:dyDescent="0.25">
      <c r="A617" s="284"/>
      <c r="B617" s="257"/>
      <c r="C617" s="249"/>
      <c r="D617" s="285"/>
      <c r="E617" s="285"/>
      <c r="F617" s="285"/>
      <c r="G617" s="285"/>
      <c r="H617" s="244"/>
      <c r="I617" s="279"/>
      <c r="J617" s="279"/>
      <c r="K617" s="279"/>
    </row>
    <row r="618" spans="1:11" x14ac:dyDescent="0.25">
      <c r="A618" s="284"/>
      <c r="B618" s="257"/>
      <c r="C618" s="249"/>
      <c r="D618" s="285"/>
      <c r="E618" s="285"/>
      <c r="F618" s="285"/>
      <c r="G618" s="285"/>
      <c r="H618" s="244"/>
      <c r="I618" s="279"/>
      <c r="J618" s="279"/>
      <c r="K618" s="279"/>
    </row>
    <row r="619" spans="1:11" x14ac:dyDescent="0.25">
      <c r="A619" s="284"/>
      <c r="B619" s="257"/>
      <c r="C619" s="249"/>
      <c r="D619" s="285"/>
      <c r="E619" s="285"/>
      <c r="F619" s="285"/>
      <c r="G619" s="285"/>
      <c r="H619" s="244"/>
      <c r="I619" s="244"/>
      <c r="J619" s="244"/>
      <c r="K619" s="244"/>
    </row>
    <row r="620" spans="1:11" x14ac:dyDescent="0.25">
      <c r="A620" s="284"/>
      <c r="B620" s="257"/>
      <c r="C620" s="249"/>
      <c r="D620" s="285"/>
      <c r="E620" s="285"/>
      <c r="F620" s="285"/>
      <c r="G620" s="285"/>
      <c r="H620" s="244"/>
      <c r="I620" s="244"/>
      <c r="J620" s="244"/>
      <c r="K620" s="244"/>
    </row>
    <row r="621" spans="1:11" x14ac:dyDescent="0.25">
      <c r="A621" s="284"/>
      <c r="B621" s="257"/>
      <c r="C621" s="249"/>
      <c r="D621" s="285"/>
      <c r="E621" s="285"/>
      <c r="F621" s="285"/>
      <c r="G621" s="285"/>
      <c r="H621" s="244"/>
      <c r="I621" s="244"/>
      <c r="J621" s="244"/>
      <c r="K621" s="244"/>
    </row>
  </sheetData>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9303C-9CED-4207-AE65-A8572E0A5AB8}">
  <sheetPr>
    <tabColor theme="9" tint="0.39997558519241921"/>
  </sheetPr>
  <dimension ref="A1:T42"/>
  <sheetViews>
    <sheetView zoomScale="98" zoomScaleNormal="98" workbookViewId="0"/>
  </sheetViews>
  <sheetFormatPr defaultColWidth="9.140625" defaultRowHeight="15" x14ac:dyDescent="0.25"/>
  <cols>
    <col min="1" max="1" width="5.42578125" style="157" customWidth="1"/>
    <col min="2" max="2" width="7.7109375" style="157" customWidth="1"/>
    <col min="3" max="3" width="7.85546875" style="157" customWidth="1"/>
    <col min="4" max="4" width="83.42578125" style="157" customWidth="1"/>
    <col min="5" max="6" width="16.7109375" style="157" customWidth="1"/>
    <col min="7" max="7" width="16.85546875" style="157" customWidth="1"/>
    <col min="8" max="10" width="16.7109375" style="157" customWidth="1"/>
    <col min="11" max="11" width="35.42578125" style="157" customWidth="1"/>
    <col min="12" max="12" width="32.42578125" style="157" customWidth="1"/>
    <col min="13" max="13" width="25.85546875" style="157" customWidth="1"/>
    <col min="14" max="14" width="35" style="157" customWidth="1"/>
    <col min="15" max="15" width="16.28515625" style="157" customWidth="1"/>
    <col min="16" max="17" width="9.140625" style="157"/>
    <col min="18" max="18" width="8.5703125" style="157" customWidth="1"/>
    <col min="19" max="19" width="9.140625" style="157"/>
    <col min="20" max="20" width="11.28515625" style="157" bestFit="1" customWidth="1"/>
    <col min="21" max="21" width="10.140625" style="157" bestFit="1" customWidth="1"/>
    <col min="22" max="16384" width="9.140625" style="157"/>
  </cols>
  <sheetData>
    <row r="1" spans="1:20" x14ac:dyDescent="0.25">
      <c r="L1" s="158" t="s">
        <v>0</v>
      </c>
    </row>
    <row r="2" spans="1:20" ht="15" customHeight="1" x14ac:dyDescent="0.25">
      <c r="L2" s="158" t="s">
        <v>1</v>
      </c>
    </row>
    <row r="3" spans="1:20" ht="17.45" customHeight="1" x14ac:dyDescent="0.3">
      <c r="A3" s="443" t="s">
        <v>103</v>
      </c>
      <c r="B3" s="443"/>
      <c r="C3" s="443"/>
      <c r="D3" s="443"/>
      <c r="E3" s="443"/>
      <c r="F3" s="443"/>
      <c r="G3" s="443"/>
      <c r="H3" s="443"/>
      <c r="I3" s="443"/>
      <c r="J3" s="443"/>
      <c r="K3" s="443"/>
      <c r="L3" s="443"/>
      <c r="M3" s="159"/>
      <c r="N3" s="159"/>
    </row>
    <row r="4" spans="1:20" ht="16.5" customHeight="1" x14ac:dyDescent="0.25"/>
    <row r="5" spans="1:20" x14ac:dyDescent="0.25">
      <c r="C5" s="160" t="s">
        <v>2</v>
      </c>
      <c r="D5" s="161" t="s">
        <v>3</v>
      </c>
      <c r="N5" s="162"/>
      <c r="Q5" s="163"/>
      <c r="R5" s="164"/>
    </row>
    <row r="6" spans="1:20" x14ac:dyDescent="0.25">
      <c r="C6" s="160" t="s">
        <v>4</v>
      </c>
      <c r="D6" s="165" t="s">
        <v>94</v>
      </c>
      <c r="N6" s="166"/>
      <c r="Q6" s="163"/>
      <c r="R6" s="164"/>
      <c r="T6" s="167"/>
    </row>
    <row r="7" spans="1:20" ht="15.75" x14ac:dyDescent="0.25">
      <c r="N7" s="168"/>
      <c r="O7" s="169"/>
      <c r="P7" s="169"/>
      <c r="Q7" s="163"/>
      <c r="R7" s="164"/>
      <c r="S7" s="160"/>
      <c r="T7" s="167"/>
    </row>
    <row r="8" spans="1:20" x14ac:dyDescent="0.25">
      <c r="D8" s="170" t="s">
        <v>51</v>
      </c>
      <c r="E8" s="304">
        <v>1413.2</v>
      </c>
      <c r="F8" s="161" t="s">
        <v>81</v>
      </c>
      <c r="G8"/>
      <c r="H8"/>
      <c r="I8"/>
      <c r="J8"/>
      <c r="K8" s="169"/>
      <c r="L8" s="169"/>
      <c r="M8" s="169"/>
      <c r="P8" s="171"/>
    </row>
    <row r="9" spans="1:20" x14ac:dyDescent="0.25">
      <c r="D9" s="172" t="s">
        <v>7</v>
      </c>
      <c r="E9" s="173">
        <v>1456</v>
      </c>
      <c r="F9" s="174" t="s">
        <v>81</v>
      </c>
      <c r="G9"/>
      <c r="H9"/>
      <c r="I9"/>
      <c r="J9"/>
      <c r="K9" s="169"/>
      <c r="L9" s="169"/>
      <c r="M9" s="169"/>
      <c r="O9" s="169"/>
      <c r="P9" s="175"/>
      <c r="S9" s="169"/>
    </row>
    <row r="10" spans="1:20" x14ac:dyDescent="0.25">
      <c r="D10" s="176"/>
      <c r="E10" s="177"/>
      <c r="F10" s="169"/>
      <c r="G10" s="169"/>
      <c r="H10" s="169"/>
      <c r="I10" s="169"/>
      <c r="J10" s="169"/>
      <c r="K10" s="169"/>
      <c r="L10" s="169"/>
      <c r="M10" s="169"/>
      <c r="O10" s="169"/>
      <c r="P10" s="175"/>
      <c r="S10" s="169"/>
    </row>
    <row r="11" spans="1:20" ht="15.75" thickBot="1" x14ac:dyDescent="0.3">
      <c r="D11" s="176"/>
      <c r="E11" s="464" t="s">
        <v>98</v>
      </c>
      <c r="F11" s="464"/>
      <c r="G11" s="465" t="s">
        <v>92</v>
      </c>
      <c r="H11" s="465"/>
      <c r="I11" s="465" t="s">
        <v>102</v>
      </c>
      <c r="J11" s="465"/>
      <c r="K11" s="169"/>
      <c r="L11" s="169"/>
      <c r="M11" s="169"/>
      <c r="O11" s="169"/>
      <c r="P11" s="175"/>
      <c r="S11" s="169"/>
    </row>
    <row r="12" spans="1:20" x14ac:dyDescent="0.25">
      <c r="B12" s="178" t="s">
        <v>9</v>
      </c>
      <c r="C12" s="179"/>
      <c r="D12" s="179"/>
      <c r="E12" s="207" t="s">
        <v>86</v>
      </c>
      <c r="F12" s="208" t="s">
        <v>11</v>
      </c>
      <c r="G12" s="207" t="s">
        <v>86</v>
      </c>
      <c r="H12" s="208" t="s">
        <v>11</v>
      </c>
      <c r="I12" s="207" t="s">
        <v>86</v>
      </c>
      <c r="J12" s="208" t="s">
        <v>11</v>
      </c>
      <c r="K12" s="180" t="s">
        <v>12</v>
      </c>
      <c r="L12" s="181" t="s">
        <v>13</v>
      </c>
    </row>
    <row r="13" spans="1:20" ht="15" customHeight="1" x14ac:dyDescent="0.25">
      <c r="B13" s="182"/>
      <c r="C13" s="183" t="s">
        <v>96</v>
      </c>
      <c r="D13" s="184"/>
      <c r="E13" s="299">
        <f>F13/$E$8</f>
        <v>0.14657486555335408</v>
      </c>
      <c r="F13" s="300">
        <f>'Annuiteetgraafik BIL_K5'!F50</f>
        <v>207.1396</v>
      </c>
      <c r="G13" s="185">
        <f>H13/$E$8</f>
        <v>0.14657486555335408</v>
      </c>
      <c r="H13" s="186">
        <f>'Annuiteetgraafik BIL_K5'!F53</f>
        <v>207.1396</v>
      </c>
      <c r="I13" s="185">
        <f>J13/$E$8</f>
        <v>0.14657486555335408</v>
      </c>
      <c r="J13" s="186">
        <f>'Annuiteetgraafik BIL_K5'!F65</f>
        <v>207.1396</v>
      </c>
      <c r="K13" s="456" t="s">
        <v>16</v>
      </c>
      <c r="L13" s="240"/>
      <c r="M13" s="187"/>
      <c r="Q13" s="160"/>
      <c r="R13" s="187"/>
      <c r="S13" s="188"/>
    </row>
    <row r="14" spans="1:20" ht="15" customHeight="1" x14ac:dyDescent="0.25">
      <c r="B14" s="182"/>
      <c r="C14" s="183" t="s">
        <v>97</v>
      </c>
      <c r="D14" s="184"/>
      <c r="E14" s="299">
        <f t="shared" ref="E14:E18" si="0">F14/$E$8</f>
        <v>0.91356655122146135</v>
      </c>
      <c r="F14" s="300">
        <f>'Annuiteetgraafik PT_K5'!F47</f>
        <v>1291.0522501861692</v>
      </c>
      <c r="G14" s="185">
        <f t="shared" ref="G14:G18" si="1">H14/$E$8</f>
        <v>0.91356655122146135</v>
      </c>
      <c r="H14" s="186">
        <f>'Annuiteetgraafik PT_K5'!F50</f>
        <v>1291.0522501861692</v>
      </c>
      <c r="I14" s="185">
        <f t="shared" ref="I14:I18" si="2">J14/$E$8</f>
        <v>0.91356655122146135</v>
      </c>
      <c r="J14" s="186">
        <f>'Annuiteetgraafik PT_K5'!F62</f>
        <v>1291.0522501861692</v>
      </c>
      <c r="K14" s="456"/>
      <c r="L14" s="310" t="s">
        <v>87</v>
      </c>
      <c r="M14" s="187"/>
      <c r="Q14" s="160"/>
      <c r="R14" s="187"/>
      <c r="S14" s="188"/>
    </row>
    <row r="15" spans="1:20" ht="15" customHeight="1" x14ac:dyDescent="0.25">
      <c r="B15" s="189">
        <v>400</v>
      </c>
      <c r="C15" s="457" t="s">
        <v>22</v>
      </c>
      <c r="D15" s="452"/>
      <c r="E15" s="299">
        <f t="shared" si="0"/>
        <v>0.32603311633172938</v>
      </c>
      <c r="F15" s="300">
        <v>460.75</v>
      </c>
      <c r="G15" s="185">
        <f t="shared" si="1"/>
        <v>0.32603311633172938</v>
      </c>
      <c r="H15" s="186">
        <v>460.75</v>
      </c>
      <c r="I15" s="185">
        <f t="shared" si="2"/>
        <v>0.32603311633172938</v>
      </c>
      <c r="J15" s="186">
        <v>460.75</v>
      </c>
      <c r="K15" s="456"/>
      <c r="L15" s="458"/>
      <c r="Q15" s="160"/>
      <c r="R15" s="187"/>
      <c r="S15" s="188"/>
    </row>
    <row r="16" spans="1:20" ht="15" customHeight="1" x14ac:dyDescent="0.25">
      <c r="B16" s="189">
        <v>100</v>
      </c>
      <c r="C16" s="190" t="s">
        <v>23</v>
      </c>
      <c r="D16" s="191"/>
      <c r="E16" s="299">
        <f t="shared" si="0"/>
        <v>5.8254882536088307E-2</v>
      </c>
      <c r="F16" s="186">
        <v>82.325800000000001</v>
      </c>
      <c r="G16" s="185">
        <f t="shared" si="1"/>
        <v>6.0002529012170958E-2</v>
      </c>
      <c r="H16" s="186">
        <f>F16*1.03</f>
        <v>84.795574000000002</v>
      </c>
      <c r="I16" s="185">
        <f t="shared" si="2"/>
        <v>6.1802604882536083E-2</v>
      </c>
      <c r="J16" s="186">
        <f>H16*1.03</f>
        <v>87.339441219999998</v>
      </c>
      <c r="K16" s="461" t="s">
        <v>24</v>
      </c>
      <c r="L16" s="459"/>
      <c r="M16" s="187"/>
      <c r="Q16" s="160"/>
      <c r="R16" s="187"/>
      <c r="S16" s="188"/>
    </row>
    <row r="17" spans="2:19" ht="15" customHeight="1" x14ac:dyDescent="0.25">
      <c r="B17" s="189">
        <v>200</v>
      </c>
      <c r="C17" s="192" t="s">
        <v>25</v>
      </c>
      <c r="D17" s="193"/>
      <c r="E17" s="299">
        <f t="shared" si="0"/>
        <v>0.21608930087744127</v>
      </c>
      <c r="F17" s="186">
        <v>305.37740000000002</v>
      </c>
      <c r="G17" s="185">
        <f t="shared" si="1"/>
        <v>0.22257197990376451</v>
      </c>
      <c r="H17" s="186">
        <f>F17*1.03</f>
        <v>314.53872200000001</v>
      </c>
      <c r="I17" s="185">
        <f t="shared" si="2"/>
        <v>0.22924913930087742</v>
      </c>
      <c r="J17" s="186">
        <f>H17*1.03</f>
        <v>323.97488365999999</v>
      </c>
      <c r="K17" s="462"/>
      <c r="L17" s="459"/>
      <c r="M17" s="187"/>
      <c r="Q17" s="160"/>
      <c r="R17" s="187"/>
      <c r="S17" s="188"/>
    </row>
    <row r="18" spans="2:19" ht="15" customHeight="1" x14ac:dyDescent="0.25">
      <c r="B18" s="189">
        <v>500</v>
      </c>
      <c r="C18" s="192" t="s">
        <v>26</v>
      </c>
      <c r="D18" s="193"/>
      <c r="E18" s="299">
        <f t="shared" si="0"/>
        <v>4.9516699688649871E-3</v>
      </c>
      <c r="F18" s="186">
        <v>6.9977</v>
      </c>
      <c r="G18" s="185">
        <f t="shared" si="1"/>
        <v>5.1002200679309368E-3</v>
      </c>
      <c r="H18" s="186">
        <f>F18*1.03</f>
        <v>7.2076310000000001</v>
      </c>
      <c r="I18" s="185">
        <f t="shared" si="2"/>
        <v>5.2532266699688648E-3</v>
      </c>
      <c r="J18" s="186">
        <f>H18*1.03</f>
        <v>7.4238599299999999</v>
      </c>
      <c r="K18" s="463"/>
      <c r="L18" s="460"/>
      <c r="M18" s="187"/>
      <c r="Q18" s="160"/>
      <c r="R18" s="187"/>
      <c r="S18" s="188"/>
    </row>
    <row r="19" spans="2:19" x14ac:dyDescent="0.25">
      <c r="B19" s="194"/>
      <c r="C19" s="195" t="s">
        <v>27</v>
      </c>
      <c r="D19" s="195"/>
      <c r="E19" s="196">
        <f t="shared" ref="E19:J19" si="3">SUM(E13:E18)</f>
        <v>1.6654703864889391</v>
      </c>
      <c r="F19" s="197">
        <f t="shared" si="3"/>
        <v>2353.642750186169</v>
      </c>
      <c r="G19" s="196">
        <f t="shared" si="3"/>
        <v>1.6738492620904108</v>
      </c>
      <c r="H19" s="197">
        <f t="shared" si="3"/>
        <v>2365.4837771861694</v>
      </c>
      <c r="I19" s="196">
        <f t="shared" si="3"/>
        <v>1.6824795039599272</v>
      </c>
      <c r="J19" s="197">
        <f t="shared" si="3"/>
        <v>2377.6800349961695</v>
      </c>
      <c r="K19" s="198"/>
      <c r="L19" s="199"/>
      <c r="M19" s="187"/>
      <c r="R19" s="187"/>
      <c r="S19" s="188"/>
    </row>
    <row r="20" spans="2:19" x14ac:dyDescent="0.25">
      <c r="B20" s="200"/>
      <c r="C20" s="201"/>
      <c r="D20" s="201"/>
      <c r="E20" s="202"/>
      <c r="F20" s="203"/>
      <c r="G20" s="202"/>
      <c r="H20" s="203"/>
      <c r="I20" s="202"/>
      <c r="J20" s="203"/>
      <c r="K20" s="204"/>
      <c r="L20" s="205"/>
      <c r="M20" s="187"/>
      <c r="N20" s="298"/>
      <c r="R20" s="187"/>
      <c r="S20" s="188"/>
    </row>
    <row r="21" spans="2:19" x14ac:dyDescent="0.25">
      <c r="B21" s="206" t="s">
        <v>28</v>
      </c>
      <c r="C21" s="195"/>
      <c r="D21" s="195"/>
      <c r="E21" s="207" t="s">
        <v>86</v>
      </c>
      <c r="F21" s="208" t="s">
        <v>11</v>
      </c>
      <c r="G21" s="207" t="s">
        <v>86</v>
      </c>
      <c r="H21" s="208" t="s">
        <v>11</v>
      </c>
      <c r="I21" s="207" t="s">
        <v>86</v>
      </c>
      <c r="J21" s="208" t="s">
        <v>11</v>
      </c>
      <c r="K21" s="209" t="s">
        <v>12</v>
      </c>
      <c r="L21" s="210" t="s">
        <v>13</v>
      </c>
      <c r="M21" s="187"/>
      <c r="R21" s="187"/>
      <c r="S21" s="188"/>
    </row>
    <row r="22" spans="2:19" ht="15.75" customHeight="1" x14ac:dyDescent="0.25">
      <c r="B22" s="189">
        <v>300</v>
      </c>
      <c r="C22" s="445" t="s">
        <v>29</v>
      </c>
      <c r="D22" s="446"/>
      <c r="E22" s="211">
        <f>F22/$E$8</f>
        <v>0.62688876309085761</v>
      </c>
      <c r="F22" s="212">
        <v>885.91920000000005</v>
      </c>
      <c r="G22" s="211">
        <f>H22/$E$8</f>
        <v>0.38083788564958959</v>
      </c>
      <c r="H22" s="212">
        <v>538.20010000000002</v>
      </c>
      <c r="I22" s="211">
        <f>J22/$E$8</f>
        <v>0.39219777809227285</v>
      </c>
      <c r="J22" s="212">
        <v>554.25390000000004</v>
      </c>
      <c r="K22" s="213" t="s">
        <v>30</v>
      </c>
      <c r="L22" s="447" t="s">
        <v>31</v>
      </c>
      <c r="Q22" s="160"/>
      <c r="R22" s="187"/>
      <c r="S22" s="188"/>
    </row>
    <row r="23" spans="2:19" ht="15" customHeight="1" x14ac:dyDescent="0.25">
      <c r="B23" s="189">
        <v>600</v>
      </c>
      <c r="C23" s="192" t="s">
        <v>33</v>
      </c>
      <c r="D23" s="193"/>
      <c r="E23" s="211"/>
      <c r="F23" s="212"/>
      <c r="G23" s="211"/>
      <c r="H23" s="212"/>
      <c r="I23" s="211"/>
      <c r="J23" s="212"/>
      <c r="K23" s="214"/>
      <c r="L23" s="448"/>
      <c r="M23" s="187"/>
      <c r="Q23" s="160"/>
      <c r="R23" s="187"/>
      <c r="S23" s="188"/>
    </row>
    <row r="24" spans="2:19" ht="15" customHeight="1" x14ac:dyDescent="0.25">
      <c r="B24" s="189"/>
      <c r="C24" s="192">
        <v>610</v>
      </c>
      <c r="D24" s="193" t="s">
        <v>34</v>
      </c>
      <c r="E24" s="211">
        <f t="shared" ref="E24" si="4">F24/$E$8</f>
        <v>1.4737899801868102</v>
      </c>
      <c r="F24" s="212">
        <v>2082.7600000000002</v>
      </c>
      <c r="G24" s="211">
        <f t="shared" ref="G24" si="5">H24/$E$8</f>
        <v>1.443738553702236</v>
      </c>
      <c r="H24" s="212">
        <v>2040.291324092</v>
      </c>
      <c r="I24" s="211">
        <f t="shared" ref="I24" si="6">J24/$E$8</f>
        <v>0.31591267183201244</v>
      </c>
      <c r="J24" s="212">
        <v>446.44778783300001</v>
      </c>
      <c r="K24" s="450" t="s">
        <v>35</v>
      </c>
      <c r="L24" s="448"/>
      <c r="M24" s="187"/>
      <c r="Q24" s="160"/>
      <c r="R24" s="187"/>
      <c r="S24" s="188"/>
    </row>
    <row r="25" spans="2:19" x14ac:dyDescent="0.25">
      <c r="B25" s="189"/>
      <c r="C25" s="192">
        <v>620</v>
      </c>
      <c r="D25" s="193" t="s">
        <v>36</v>
      </c>
      <c r="E25" s="296" t="s">
        <v>15</v>
      </c>
      <c r="F25" s="297" t="s">
        <v>15</v>
      </c>
      <c r="G25" s="296" t="s">
        <v>15</v>
      </c>
      <c r="H25" s="297" t="s">
        <v>15</v>
      </c>
      <c r="I25" s="296" t="s">
        <v>15</v>
      </c>
      <c r="J25" s="297" t="s">
        <v>15</v>
      </c>
      <c r="K25" s="451"/>
      <c r="L25" s="448"/>
      <c r="M25" s="187"/>
      <c r="Q25" s="160"/>
      <c r="R25" s="187"/>
      <c r="S25" s="188"/>
    </row>
    <row r="26" spans="2:19" x14ac:dyDescent="0.25">
      <c r="B26" s="189"/>
      <c r="C26" s="192">
        <v>630</v>
      </c>
      <c r="D26" s="193" t="s">
        <v>37</v>
      </c>
      <c r="E26" s="296" t="s">
        <v>15</v>
      </c>
      <c r="F26" s="297" t="s">
        <v>15</v>
      </c>
      <c r="G26" s="296" t="s">
        <v>15</v>
      </c>
      <c r="H26" s="297" t="s">
        <v>15</v>
      </c>
      <c r="I26" s="296" t="s">
        <v>15</v>
      </c>
      <c r="J26" s="297" t="s">
        <v>15</v>
      </c>
      <c r="K26" s="451"/>
      <c r="L26" s="448"/>
      <c r="M26" s="187"/>
      <c r="Q26" s="160"/>
      <c r="R26" s="187"/>
      <c r="S26" s="188"/>
    </row>
    <row r="27" spans="2:19" x14ac:dyDescent="0.25">
      <c r="B27" s="189">
        <v>700</v>
      </c>
      <c r="C27" s="452" t="s">
        <v>38</v>
      </c>
      <c r="D27" s="453"/>
      <c r="E27" s="211">
        <v>0</v>
      </c>
      <c r="F27" s="303">
        <f>E27*$E$8</f>
        <v>0</v>
      </c>
      <c r="G27" s="211">
        <v>0</v>
      </c>
      <c r="H27" s="303">
        <f>G27*$E$8</f>
        <v>0</v>
      </c>
      <c r="I27" s="211">
        <v>0</v>
      </c>
      <c r="J27" s="303">
        <f>I27*$E$8</f>
        <v>0</v>
      </c>
      <c r="K27" s="306" t="s">
        <v>30</v>
      </c>
      <c r="L27" s="449"/>
      <c r="M27" s="187"/>
      <c r="Q27" s="160"/>
      <c r="R27" s="187"/>
      <c r="S27" s="188"/>
    </row>
    <row r="28" spans="2:19" ht="15.75" thickBot="1" x14ac:dyDescent="0.3">
      <c r="B28" s="215"/>
      <c r="C28" s="216" t="s">
        <v>41</v>
      </c>
      <c r="D28" s="216"/>
      <c r="E28" s="301">
        <f t="shared" ref="E28:J28" si="7">SUM(E22:E27)</f>
        <v>2.1006787432776677</v>
      </c>
      <c r="F28" s="302">
        <f t="shared" si="7"/>
        <v>2968.6792000000005</v>
      </c>
      <c r="G28" s="301">
        <f t="shared" si="7"/>
        <v>1.8245764393518256</v>
      </c>
      <c r="H28" s="302">
        <f t="shared" si="7"/>
        <v>2578.4914240919998</v>
      </c>
      <c r="I28" s="301">
        <f t="shared" si="7"/>
        <v>0.70811044992428529</v>
      </c>
      <c r="J28" s="302">
        <f t="shared" si="7"/>
        <v>1000.7016878330001</v>
      </c>
      <c r="K28" s="217"/>
      <c r="L28" s="218"/>
      <c r="M28" s="187"/>
      <c r="R28" s="187"/>
      <c r="S28" s="188"/>
    </row>
    <row r="29" spans="2:19" ht="17.25" customHeight="1" x14ac:dyDescent="0.25">
      <c r="B29" s="219"/>
      <c r="C29" s="169"/>
      <c r="D29" s="169"/>
      <c r="E29" s="220"/>
      <c r="F29" s="221"/>
      <c r="G29" s="220"/>
      <c r="H29" s="221"/>
      <c r="I29" s="220"/>
      <c r="J29" s="221"/>
      <c r="K29" s="222"/>
      <c r="M29" s="187"/>
    </row>
    <row r="30" spans="2:19" x14ac:dyDescent="0.25">
      <c r="B30" s="454" t="s">
        <v>42</v>
      </c>
      <c r="C30" s="454"/>
      <c r="D30" s="454"/>
      <c r="E30" s="220">
        <f t="shared" ref="E30:J30" si="8">E19+E28</f>
        <v>3.7661491297666068</v>
      </c>
      <c r="F30" s="221">
        <f t="shared" si="8"/>
        <v>5322.3219501861695</v>
      </c>
      <c r="G30" s="220">
        <f t="shared" si="8"/>
        <v>3.4984257014422364</v>
      </c>
      <c r="H30" s="221">
        <f t="shared" si="8"/>
        <v>4943.9752012781692</v>
      </c>
      <c r="I30" s="220">
        <f t="shared" si="8"/>
        <v>2.3905899538842124</v>
      </c>
      <c r="J30" s="221">
        <f t="shared" si="8"/>
        <v>3378.3817228291696</v>
      </c>
      <c r="K30" s="222"/>
    </row>
    <row r="31" spans="2:19" x14ac:dyDescent="0.25">
      <c r="B31" s="219" t="s">
        <v>43</v>
      </c>
      <c r="C31" s="223"/>
      <c r="D31" s="224">
        <v>0.24</v>
      </c>
      <c r="E31" s="225">
        <f>E30*D31</f>
        <v>0.90387579114398564</v>
      </c>
      <c r="F31" s="221">
        <f>F30*D31</f>
        <v>1277.3572680446807</v>
      </c>
      <c r="G31" s="225">
        <f>G30*D31</f>
        <v>0.83962216834613668</v>
      </c>
      <c r="H31" s="221">
        <f>H30*D31</f>
        <v>1186.5540483067605</v>
      </c>
      <c r="I31" s="225">
        <f>I30*D31</f>
        <v>0.57374158893221094</v>
      </c>
      <c r="J31" s="221">
        <f>J30*D31</f>
        <v>810.8116134790007</v>
      </c>
    </row>
    <row r="32" spans="2:19" x14ac:dyDescent="0.25">
      <c r="B32" s="169" t="s">
        <v>44</v>
      </c>
      <c r="C32" s="169"/>
      <c r="D32" s="169"/>
      <c r="E32" s="220">
        <f t="shared" ref="E32:J32" si="9">E30+E31</f>
        <v>4.670024920910592</v>
      </c>
      <c r="F32" s="221">
        <f t="shared" si="9"/>
        <v>6599.67921823085</v>
      </c>
      <c r="G32" s="220">
        <f t="shared" si="9"/>
        <v>4.3380478697883733</v>
      </c>
      <c r="H32" s="221">
        <f t="shared" si="9"/>
        <v>6130.5292495849299</v>
      </c>
      <c r="I32" s="220">
        <f t="shared" si="9"/>
        <v>2.9643315428164234</v>
      </c>
      <c r="J32" s="221">
        <f t="shared" si="9"/>
        <v>4189.1933363081698</v>
      </c>
      <c r="K32" s="222"/>
    </row>
    <row r="33" spans="2:14" x14ac:dyDescent="0.25">
      <c r="B33" s="169" t="s">
        <v>45</v>
      </c>
      <c r="C33" s="169"/>
      <c r="D33" s="169"/>
      <c r="E33" s="226">
        <v>3</v>
      </c>
      <c r="F33" s="221">
        <f>F30*E33</f>
        <v>15966.965850558508</v>
      </c>
      <c r="G33" s="226">
        <v>12</v>
      </c>
      <c r="H33" s="221">
        <f>H30*G33</f>
        <v>59327.702415338033</v>
      </c>
      <c r="I33" s="226">
        <v>12</v>
      </c>
      <c r="J33" s="221">
        <f>J30*I33</f>
        <v>40540.580673950033</v>
      </c>
      <c r="K33" s="222"/>
      <c r="L33" s="227"/>
    </row>
    <row r="34" spans="2:14" ht="15.75" thickBot="1" x14ac:dyDescent="0.3">
      <c r="B34" s="169" t="s">
        <v>46</v>
      </c>
      <c r="C34" s="169"/>
      <c r="D34" s="169"/>
      <c r="E34" s="228">
        <v>3</v>
      </c>
      <c r="F34" s="229">
        <f>F32*E34</f>
        <v>19799.037654692551</v>
      </c>
      <c r="G34" s="228">
        <v>12</v>
      </c>
      <c r="H34" s="229">
        <f>H32*G34</f>
        <v>73566.350995019166</v>
      </c>
      <c r="I34" s="228">
        <v>12</v>
      </c>
      <c r="J34" s="229">
        <f>J32*I34</f>
        <v>50270.320035698038</v>
      </c>
      <c r="K34" s="230"/>
      <c r="L34" s="230"/>
    </row>
    <row r="35" spans="2:14" ht="15.75" x14ac:dyDescent="0.25">
      <c r="B35" s="455"/>
      <c r="C35" s="455"/>
      <c r="D35" s="455"/>
      <c r="E35" s="455"/>
      <c r="F35" s="455"/>
      <c r="G35" s="231"/>
      <c r="H35" s="231"/>
      <c r="I35" s="231"/>
      <c r="J35" s="231"/>
      <c r="K35" s="231"/>
      <c r="L35" s="231"/>
      <c r="M35" s="231"/>
      <c r="N35" s="168"/>
    </row>
    <row r="36" spans="2:14" ht="42.75" customHeight="1" x14ac:dyDescent="0.25">
      <c r="B36" s="444" t="s">
        <v>47</v>
      </c>
      <c r="C36" s="444"/>
      <c r="D36" s="444"/>
      <c r="E36" s="444"/>
      <c r="F36" s="444"/>
      <c r="G36" s="444"/>
      <c r="H36" s="444"/>
      <c r="I36" s="323"/>
      <c r="J36" s="323"/>
      <c r="K36" s="232"/>
      <c r="L36" s="232"/>
      <c r="M36" s="232"/>
      <c r="N36" s="232"/>
    </row>
    <row r="37" spans="2:14" ht="15.75" x14ac:dyDescent="0.25">
      <c r="B37" s="233"/>
      <c r="C37" s="168"/>
      <c r="D37" s="168"/>
      <c r="E37" s="168"/>
      <c r="F37" s="168"/>
      <c r="G37" s="168"/>
      <c r="H37" s="168"/>
      <c r="I37" s="168"/>
      <c r="J37" s="168"/>
      <c r="K37" s="168"/>
      <c r="L37" s="168"/>
      <c r="M37" s="168"/>
      <c r="N37" s="168"/>
    </row>
    <row r="38" spans="2:14" ht="15.75" x14ac:dyDescent="0.25">
      <c r="B38" s="168"/>
      <c r="C38" s="168"/>
      <c r="D38" s="168"/>
      <c r="E38" s="168"/>
      <c r="F38" s="168"/>
      <c r="G38" s="168"/>
      <c r="H38" s="168"/>
      <c r="I38" s="168"/>
      <c r="J38" s="168"/>
      <c r="K38" s="168"/>
      <c r="L38" s="168"/>
      <c r="M38" s="168"/>
      <c r="N38" s="168"/>
    </row>
    <row r="39" spans="2:14" x14ac:dyDescent="0.25">
      <c r="B39" s="169" t="s">
        <v>48</v>
      </c>
      <c r="C39" s="169"/>
      <c r="D39" s="169"/>
      <c r="E39" s="169" t="s">
        <v>49</v>
      </c>
    </row>
    <row r="41" spans="2:14" x14ac:dyDescent="0.25">
      <c r="B41" s="234" t="s">
        <v>50</v>
      </c>
      <c r="C41" s="234"/>
      <c r="D41" s="234"/>
      <c r="E41" s="234" t="s">
        <v>50</v>
      </c>
      <c r="F41" s="234"/>
      <c r="G41" s="234"/>
      <c r="H41" s="234"/>
      <c r="I41" s="234"/>
      <c r="J41" s="234"/>
      <c r="K41" s="234"/>
      <c r="L41" s="234"/>
      <c r="M41" s="234"/>
    </row>
    <row r="42" spans="2:14" ht="15.75" x14ac:dyDescent="0.25">
      <c r="B42" s="168"/>
      <c r="C42" s="168"/>
      <c r="D42" s="168"/>
      <c r="E42" s="168"/>
      <c r="F42" s="168"/>
      <c r="G42" s="168"/>
      <c r="H42" s="168"/>
      <c r="I42" s="168"/>
      <c r="J42" s="168"/>
      <c r="K42" s="168"/>
      <c r="L42" s="168"/>
      <c r="M42" s="168"/>
      <c r="N42" s="168"/>
    </row>
  </sheetData>
  <mergeCells count="15">
    <mergeCell ref="A3:L3"/>
    <mergeCell ref="B36:H36"/>
    <mergeCell ref="C22:D22"/>
    <mergeCell ref="L22:L27"/>
    <mergeCell ref="K24:K26"/>
    <mergeCell ref="C27:D27"/>
    <mergeCell ref="B30:D30"/>
    <mergeCell ref="B35:F35"/>
    <mergeCell ref="K13:K15"/>
    <mergeCell ref="C15:D15"/>
    <mergeCell ref="L15:L18"/>
    <mergeCell ref="K16:K18"/>
    <mergeCell ref="E11:F11"/>
    <mergeCell ref="G11:H11"/>
    <mergeCell ref="I11:J1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40C1E66C1C12A5448E2DE15E59C4812C" ma:contentTypeVersion="17" ma:contentTypeDescription="Create a new document." ma:contentTypeScope="" ma:versionID="7475a679c3df5d8efdc6468b895a636c">
  <xsd:schema xmlns:xsd="http://www.w3.org/2001/XMLSchema" xmlns:xs="http://www.w3.org/2001/XMLSchema" xmlns:p="http://schemas.microsoft.com/office/2006/metadata/properties" xmlns:ns2="a4634551-c501-4e5e-ac96-dde1e0c9b252" xmlns:ns3="4295b89e-2911-42f0-a767-8ca596d6842f" xmlns:ns4="d65e48b5-f38d-431e-9b4f-47403bf4583f" targetNamespace="http://schemas.microsoft.com/office/2006/metadata/properties" ma:root="true" ma:fieldsID="593141ef508cbc6cbb1be2ee25919961" ns2:_="" ns3:_="" ns4:_="">
    <xsd:import namespace="a4634551-c501-4e5e-ac96-dde1e0c9b252"/>
    <xsd:import namespace="4295b89e-2911-42f0-a767-8ca596d6842f"/>
    <xsd:import namespace="d65e48b5-f38d-431e-9b4f-47403bf4583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element ref="ns2:MediaServiceSearchProperties"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634551-c501-4e5e-ac96-dde1e0c9b2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152c253-cc97-469a-b060-6a654a5fa36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95b89e-2911-42f0-a767-8ca596d6842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5e48b5-f38d-431e-9b4f-47403bf4583f"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9f0a335-b720-4e26-a4a7-a217cccbf65c}" ma:internalName="TaxCatchAll" ma:showField="CatchAllData" ma:web="d65e48b5-f38d-431e-9b4f-47403bf4583f">
      <xsd:complexType>
        <xsd:complexContent>
          <xsd:extension base="dms:MultiChoiceLookup">
            <xsd:sequence>
              <xsd:element name="Value" type="dms:Lookup" maxOccurs="unbounded" minOccurs="0" nillable="true"/>
            </xsd:sequence>
          </xsd:extension>
        </xsd:complexContent>
      </xsd:complexType>
    </xsd:element>
    <xsd:element name="_dlc_DocId" ma:index="25" nillable="true" ma:displayName="Document ID Value" ma:description="The value of the document ID assigned to this item." ma:indexed="true" ma:internalName="_dlc_DocId" ma:readOnly="true">
      <xsd:simpleType>
        <xsd:restriction base="dms:Text"/>
      </xsd:simpleType>
    </xsd:element>
    <xsd:element name="_dlc_DocIdUrl" ma:index="2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65e48b5-f38d-431e-9b4f-47403bf4583f" xsi:nil="true"/>
    <lcf76f155ced4ddcb4097134ff3c332f xmlns="a4634551-c501-4e5e-ac96-dde1e0c9b252">
      <Terms xmlns="http://schemas.microsoft.com/office/infopath/2007/PartnerControls"/>
    </lcf76f155ced4ddcb4097134ff3c332f>
    <_dlc_DocId xmlns="d65e48b5-f38d-431e-9b4f-47403bf4583f">5F25KTUSNP4X-205032580-173816</_dlc_DocId>
    <_dlc_DocIdUrl xmlns="d65e48b5-f38d-431e-9b4f-47403bf4583f">
      <Url>https://rkas.sharepoint.com/Kliendisuhted/_layouts/15/DocIdRedir.aspx?ID=5F25KTUSNP4X-205032580-173816</Url>
      <Description>5F25KTUSNP4X-205032580-173816</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F95C91-9F69-4964-88D9-4FF3E81E30B0}">
  <ds:schemaRefs>
    <ds:schemaRef ds:uri="http://schemas.microsoft.com/sharepoint/events"/>
  </ds:schemaRefs>
</ds:datastoreItem>
</file>

<file path=customXml/itemProps2.xml><?xml version="1.0" encoding="utf-8"?>
<ds:datastoreItem xmlns:ds="http://schemas.openxmlformats.org/officeDocument/2006/customXml" ds:itemID="{1C324322-29D5-4D89-9374-75C70879C6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634551-c501-4e5e-ac96-dde1e0c9b252"/>
    <ds:schemaRef ds:uri="4295b89e-2911-42f0-a767-8ca596d6842f"/>
    <ds:schemaRef ds:uri="d65e48b5-f38d-431e-9b4f-47403bf458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0FBBBA-D6EC-4251-94C9-82739A6AF217}">
  <ds:schemaRefs>
    <ds:schemaRef ds:uri="http://schemas.microsoft.com/office/2006/documentManagement/types"/>
    <ds:schemaRef ds:uri="http://purl.org/dc/elements/1.1/"/>
    <ds:schemaRef ds:uri="4295b89e-2911-42f0-a767-8ca596d6842f"/>
    <ds:schemaRef ds:uri="http://schemas.microsoft.com/office/2006/metadata/properties"/>
    <ds:schemaRef ds:uri="a4634551-c501-4e5e-ac96-dde1e0c9b252"/>
    <ds:schemaRef ds:uri="http://purl.org/dc/dcmitype/"/>
    <ds:schemaRef ds:uri="http://schemas.microsoft.com/office/infopath/2007/PartnerControls"/>
    <ds:schemaRef ds:uri="d65e48b5-f38d-431e-9b4f-47403bf4583f"/>
    <ds:schemaRef ds:uri="http://schemas.openxmlformats.org/package/2006/metadata/core-properties"/>
    <ds:schemaRef ds:uri="http://www.w3.org/XML/1998/namespace"/>
    <ds:schemaRef ds:uri="http://purl.org/dc/terms/"/>
  </ds:schemaRefs>
</ds:datastoreItem>
</file>

<file path=customXml/itemProps4.xml><?xml version="1.0" encoding="utf-8"?>
<ds:datastoreItem xmlns:ds="http://schemas.openxmlformats.org/officeDocument/2006/customXml" ds:itemID="{19C3BC2A-DCBA-4D33-B8C6-2BA8199050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11</vt:i4>
      </vt:variant>
    </vt:vector>
  </HeadingPairs>
  <TitlesOfParts>
    <vt:vector size="11" baseType="lpstr">
      <vt:lpstr>Lisa 3_Tallinna mnt 14</vt:lpstr>
      <vt:lpstr>AG BIL_T14_11.05.2026</vt:lpstr>
      <vt:lpstr>Annuiteetgraafik BIL_T14_alg</vt:lpstr>
      <vt:lpstr>AG PT_T14_11.05.2026</vt:lpstr>
      <vt:lpstr>Annuiteetgraafik PT_alg</vt:lpstr>
      <vt:lpstr>AG TS lisa 6.1_11.05.2026</vt:lpstr>
      <vt:lpstr>Annuiteetgraafik TS lisa 6.1_al</vt:lpstr>
      <vt:lpstr>Annuiteetgraafik INV (lisa 8)</vt:lpstr>
      <vt:lpstr>Lisa 3_Kauba tn 5</vt:lpstr>
      <vt:lpstr>Annuiteetgraafik BIL_K5</vt:lpstr>
      <vt:lpstr>Annuiteetgraafik PT_K5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Henri Telk</dc:creator>
  <cp:keywords/>
  <dc:description/>
  <cp:lastModifiedBy>Kärt Allert</cp:lastModifiedBy>
  <cp:revision/>
  <dcterms:created xsi:type="dcterms:W3CDTF">2022-08-23T07:53:08Z</dcterms:created>
  <dcterms:modified xsi:type="dcterms:W3CDTF">2026-08-27T04:58:09Z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0x01010040C1E66C1C12A5448E2DE15E59C4812C</vt:lpwstr>
  </property>
  <property fmtid="{D5CDD505-2E9C-101B-9397-08002B2CF9AE}" pid="3" name="MediaServiceImageTags">
    <vt:lpwstr/>
  </property>
  <property fmtid="{D5CDD505-2E9C-101B-9397-08002B2CF9AE}" pid="4" name="_dlc_DocIdItemGuid">
    <vt:lpwstr>c4b928dd-0b9c-454c-b389-74f7f48a3b26</vt:lpwstr>
  </property>
  <property fmtid="{D5CDD505-2E9C-101B-9397-08002B2CF9AE}" pid="5" name="MSIP_Label_defa4170-0d19-0005-0004-bc88714345d2_Enabled">
    <vt:lpwstr>true</vt:lpwstr>
  </property>
  <property fmtid="{D5CDD505-2E9C-101B-9397-08002B2CF9AE}" pid="6" name="MSIP_Label_defa4170-0d19-0005-0004-bc88714345d2_SetDate">
    <vt:lpwstr>2026-08-27T04:57:58Z</vt:lpwstr>
  </property>
  <property fmtid="{D5CDD505-2E9C-101B-9397-08002B2CF9AE}" pid="7" name="MSIP_Label_defa4170-0d19-0005-0004-bc88714345d2_Method">
    <vt:lpwstr>Standard</vt:lpwstr>
  </property>
  <property fmtid="{D5CDD505-2E9C-101B-9397-08002B2CF9AE}" pid="8" name="MSIP_Label_defa4170-0d19-0005-0004-bc88714345d2_Name">
    <vt:lpwstr>defa4170-0d19-0005-0004-bc88714345d2</vt:lpwstr>
  </property>
  <property fmtid="{D5CDD505-2E9C-101B-9397-08002B2CF9AE}" pid="9" name="MSIP_Label_defa4170-0d19-0005-0004-bc88714345d2_SiteId">
    <vt:lpwstr>8fe098d2-428d-4bd4-9803-7195fe96f0e2</vt:lpwstr>
  </property>
  <property fmtid="{D5CDD505-2E9C-101B-9397-08002B2CF9AE}" pid="10" name="MSIP_Label_defa4170-0d19-0005-0004-bc88714345d2_ActionId">
    <vt:lpwstr>de6d5056-df6d-44fc-82bf-6c75447f7026</vt:lpwstr>
  </property>
  <property fmtid="{D5CDD505-2E9C-101B-9397-08002B2CF9AE}" pid="11" name="MSIP_Label_defa4170-0d19-0005-0004-bc88714345d2_ContentBits">
    <vt:lpwstr>0</vt:lpwstr>
  </property>
  <property fmtid="{D5CDD505-2E9C-101B-9397-08002B2CF9AE}" pid="12" name="MSIP_Label_defa4170-0d19-0005-0004-bc88714345d2_Tag">
    <vt:lpwstr>10, 3, 0, 1</vt:lpwstr>
  </property>
</Properties>
</file>